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aigutus" sheetId="1" state="visible" r:id="rId2"/>
    <sheet name="Plussring" sheetId="2" state="visible" r:id="rId3"/>
    <sheet name="Miinusring" sheetId="3" state="visible" r:id="rId4"/>
    <sheet name="Kohad_3-32" sheetId="4" state="visible" r:id="rId5"/>
    <sheet name="Kohad_33-48" sheetId="5" state="visible" r:id="rId6"/>
    <sheet name="Mängud" sheetId="6" state="visible" r:id="rId7"/>
    <sheet name="Lõppjärjestus" sheetId="7" state="visible" r:id="rId8"/>
    <sheet name="Reitinguk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<sst xmlns="http://schemas.openxmlformats.org/spreadsheetml/2006/main" count="545" uniqueCount="235">
  <si>
    <t xml:space="preserve">Paigutus tabelisse</t>
  </si>
  <si>
    <t xml:space="preserve">Jrk.</t>
  </si>
  <si>
    <t xml:space="preserve">Eesnimi</t>
  </si>
  <si>
    <t xml:space="preserve">Nimi</t>
  </si>
  <si>
    <t xml:space="preserve">Nimi kokku</t>
  </si>
  <si>
    <t xml:space="preserve">ID</t>
  </si>
  <si>
    <t xml:space="preserve">ELTLIID</t>
  </si>
  <si>
    <t xml:space="preserve">Kuido</t>
  </si>
  <si>
    <t xml:space="preserve">Põder</t>
  </si>
  <si>
    <t xml:space="preserve">Aksel</t>
  </si>
  <si>
    <t xml:space="preserve">Laks</t>
  </si>
  <si>
    <t xml:space="preserve">Andres</t>
  </si>
  <si>
    <t xml:space="preserve">Somer</t>
  </si>
  <si>
    <t xml:space="preserve">Allan</t>
  </si>
  <si>
    <t xml:space="preserve">Salla</t>
  </si>
  <si>
    <t xml:space="preserve">Kalju</t>
  </si>
  <si>
    <t xml:space="preserve">Kalda</t>
  </si>
  <si>
    <t xml:space="preserve">Keit</t>
  </si>
  <si>
    <t xml:space="preserve">Reinsalu</t>
  </si>
  <si>
    <t xml:space="preserve">Allar</t>
  </si>
  <si>
    <t xml:space="preserve">Oviir</t>
  </si>
  <si>
    <t xml:space="preserve">Ants</t>
  </si>
  <si>
    <t xml:space="preserve">Hendrikson</t>
  </si>
  <si>
    <t xml:space="preserve">Priit</t>
  </si>
  <si>
    <t xml:space="preserve">Eiver</t>
  </si>
  <si>
    <t xml:space="preserve">Rene</t>
  </si>
  <si>
    <t xml:space="preserve">Kaljuvee</t>
  </si>
  <si>
    <t xml:space="preserve">Ain</t>
  </si>
  <si>
    <t xml:space="preserve">Raid</t>
  </si>
  <si>
    <t xml:space="preserve">Maie</t>
  </si>
  <si>
    <t xml:space="preserve">Enni</t>
  </si>
  <si>
    <t xml:space="preserve">Marika</t>
  </si>
  <si>
    <t xml:space="preserve">Kotka</t>
  </si>
  <si>
    <t xml:space="preserve">Raigo</t>
  </si>
  <si>
    <t xml:space="preserve">Rommot</t>
  </si>
  <si>
    <t xml:space="preserve">Toomas</t>
  </si>
  <si>
    <t xml:space="preserve">Hansar</t>
  </si>
  <si>
    <t xml:space="preserve">Tamur</t>
  </si>
  <si>
    <t xml:space="preserve">Vanker</t>
  </si>
  <si>
    <t xml:space="preserve">Arne</t>
  </si>
  <si>
    <t xml:space="preserve">Kruuse</t>
  </si>
  <si>
    <t xml:space="preserve">Mati</t>
  </si>
  <si>
    <t xml:space="preserve">Türk</t>
  </si>
  <si>
    <t xml:space="preserve">Heino</t>
  </si>
  <si>
    <t xml:space="preserve">Ene</t>
  </si>
  <si>
    <t xml:space="preserve">Laur</t>
  </si>
  <si>
    <t xml:space="preserve">Karolin</t>
  </si>
  <si>
    <t xml:space="preserve">Figol</t>
  </si>
  <si>
    <t xml:space="preserve">Aleksander</t>
  </si>
  <si>
    <t xml:space="preserve">Tuhkanen</t>
  </si>
  <si>
    <t xml:space="preserve">Kristi</t>
  </si>
  <si>
    <t xml:space="preserve">Kruusimaa</t>
  </si>
  <si>
    <t xml:space="preserve">Kalev</t>
  </si>
  <si>
    <t xml:space="preserve">Puk</t>
  </si>
  <si>
    <t xml:space="preserve">Riive</t>
  </si>
  <si>
    <t xml:space="preserve">Oleg</t>
  </si>
  <si>
    <t xml:space="preserve">Rättel</t>
  </si>
  <si>
    <t xml:space="preserve">Heiki</t>
  </si>
  <si>
    <t xml:space="preserve">Vahur</t>
  </si>
  <si>
    <t xml:space="preserve">Männa</t>
  </si>
  <si>
    <t xml:space="preserve">Erika</t>
  </si>
  <si>
    <t xml:space="preserve">Seffer-müller</t>
  </si>
  <si>
    <t xml:space="preserve">Taavi</t>
  </si>
  <si>
    <t xml:space="preserve">Miku</t>
  </si>
  <si>
    <t xml:space="preserve">Romet</t>
  </si>
  <si>
    <t xml:space="preserve">Karlis</t>
  </si>
  <si>
    <t xml:space="preserve">Bollverk</t>
  </si>
  <si>
    <t xml:space="preserve">Romi</t>
  </si>
  <si>
    <t xml:space="preserve">Buusman</t>
  </si>
  <si>
    <t xml:space="preserve">Janar</t>
  </si>
  <si>
    <t xml:space="preserve">Loorents</t>
  </si>
  <si>
    <t xml:space="preserve">Oskar</t>
  </si>
  <si>
    <t xml:space="preserve">Härmaste</t>
  </si>
  <si>
    <t xml:space="preserve">Martin</t>
  </si>
  <si>
    <t xml:space="preserve">Puntso</t>
  </si>
  <si>
    <t xml:space="preserve">Bye</t>
  </si>
  <si>
    <t xml:space="preserve">PLUSSRING</t>
  </si>
  <si>
    <t xml:space="preserve">1.</t>
  </si>
  <si>
    <t xml:space="preserve">2.</t>
  </si>
  <si>
    <t xml:space="preserve">MIINUSRING</t>
  </si>
  <si>
    <t xml:space="preserve">3.-6.</t>
  </si>
  <si>
    <t xml:space="preserve">KOHAMÄNGUD</t>
  </si>
  <si>
    <t xml:space="preserve">5.</t>
  </si>
  <si>
    <t xml:space="preserve">3.</t>
  </si>
  <si>
    <t xml:space="preserve">6.</t>
  </si>
  <si>
    <t xml:space="preserve">4.</t>
  </si>
  <si>
    <t xml:space="preserve">7.</t>
  </si>
  <si>
    <t xml:space="preserve">8.</t>
  </si>
  <si>
    <t xml:space="preserve">9.</t>
  </si>
  <si>
    <t xml:space="preserve">11.</t>
  </si>
  <si>
    <t xml:space="preserve">10.</t>
  </si>
  <si>
    <t xml:space="preserve">12.</t>
  </si>
  <si>
    <t xml:space="preserve">13.</t>
  </si>
  <si>
    <t xml:space="preserve">15.</t>
  </si>
  <si>
    <t xml:space="preserve">16.</t>
  </si>
  <si>
    <t xml:space="preserve">14.</t>
  </si>
  <si>
    <t xml:space="preserve">17.</t>
  </si>
  <si>
    <t xml:space="preserve">19.</t>
  </si>
  <si>
    <t xml:space="preserve">18.</t>
  </si>
  <si>
    <t xml:space="preserve">20.</t>
  </si>
  <si>
    <t xml:space="preserve">21.</t>
  </si>
  <si>
    <t xml:space="preserve">23.</t>
  </si>
  <si>
    <t xml:space="preserve">22.</t>
  </si>
  <si>
    <t xml:space="preserve">24.</t>
  </si>
  <si>
    <t xml:space="preserve">25.</t>
  </si>
  <si>
    <t xml:space="preserve">27.</t>
  </si>
  <si>
    <t xml:space="preserve">26.</t>
  </si>
  <si>
    <t xml:space="preserve">28.</t>
  </si>
  <si>
    <t xml:space="preserve">29.</t>
  </si>
  <si>
    <t xml:space="preserve">31.</t>
  </si>
  <si>
    <t xml:space="preserve">30.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</si>
  <si>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</si>
  <si>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</si>
  <si>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</si>
  <si>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</si>
  <si>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</si>
  <si>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</si>
  <si>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39.</t>
  </si>
  <si>
    <t xml:space="preserve">38.</t>
  </si>
  <si>
    <t xml:space="preserve">40.</t>
  </si>
  <si>
    <t xml:space="preserve">41.</t>
  </si>
  <si>
    <t xml:space="preserve">43.</t>
  </si>
  <si>
    <t xml:space="preserve">42.</t>
  </si>
  <si>
    <t xml:space="preserve">44.</t>
  </si>
  <si>
    <t xml:space="preserve">45.</t>
  </si>
  <si>
    <t xml:space="preserve">47.</t>
  </si>
  <si>
    <t xml:space="preserve">46.</t>
  </si>
  <si>
    <t xml:space="preserve">48.</t>
  </si>
  <si>
    <t xml:space="preserve">Mäng</t>
  </si>
  <si>
    <t xml:space="preserve">Mängija1</t>
  </si>
  <si>
    <t xml:space="preserve">Mängija2</t>
  </si>
  <si>
    <t xml:space="preserve">Laud</t>
  </si>
  <si>
    <t xml:space="preserve">Võitja</t>
  </si>
  <si>
    <t xml:space="preserve">Tulemus</t>
  </si>
  <si>
    <t xml:space="preserve">Tulemused</t>
  </si>
  <si>
    <t xml:space="preserve">Vabad lauad</t>
  </si>
  <si>
    <t xml:space="preserve">Karlis Bollverk</t>
  </si>
  <si>
    <t xml:space="preserve">3:1</t>
  </si>
  <si>
    <t xml:space="preserve">trüki 1</t>
  </si>
  <si>
    <t xml:space="preserve">3:0</t>
  </si>
  <si>
    <t xml:space="preserve">Arne Kruuse</t>
  </si>
  <si>
    <t xml:space="preserve">w.o.</t>
  </si>
  <si>
    <t xml:space="preserve">Kalev Puk</t>
  </si>
  <si>
    <t xml:space="preserve">3:2</t>
  </si>
  <si>
    <t xml:space="preserve">Toomas Riive</t>
  </si>
  <si>
    <t xml:space="preserve">Vahur Männa</t>
  </si>
  <si>
    <t xml:space="preserve">Karolin Figol</t>
  </si>
  <si>
    <t xml:space="preserve">Ene Laur</t>
  </si>
  <si>
    <t xml:space="preserve">Erika Seffer-müller</t>
  </si>
  <si>
    <t xml:space="preserve">Taavi Miku</t>
  </si>
  <si>
    <t xml:space="preserve">Heino Vanker</t>
  </si>
  <si>
    <t xml:space="preserve">Aleksander Tuhkanen</t>
  </si>
  <si>
    <t xml:space="preserve">Heiki Hansar</t>
  </si>
  <si>
    <t xml:space="preserve">Oleg Rättel</t>
  </si>
  <si>
    <t xml:space="preserve">Kristi Kruusimaa</t>
  </si>
  <si>
    <t xml:space="preserve">Mati Türk</t>
  </si>
  <si>
    <t xml:space="preserve">Romet Rättel</t>
  </si>
  <si>
    <t xml:space="preserve">Kuido Põder</t>
  </si>
  <si>
    <t xml:space="preserve">Priit Eiver</t>
  </si>
  <si>
    <t xml:space="preserve">Ants Hendrikson</t>
  </si>
  <si>
    <t xml:space="preserve">Kalju Kalda</t>
  </si>
  <si>
    <t xml:space="preserve">Allan Salla</t>
  </si>
  <si>
    <t xml:space="preserve">Andres Somer</t>
  </si>
  <si>
    <t xml:space="preserve">Ain Raid</t>
  </si>
  <si>
    <t xml:space="preserve">Keit Reinsalu</t>
  </si>
  <si>
    <t xml:space="preserve">Allar Oviir</t>
  </si>
  <si>
    <t xml:space="preserve">Rene Kaljuvee</t>
  </si>
  <si>
    <t xml:space="preserve">Toomas Hansar</t>
  </si>
  <si>
    <t xml:space="preserve">Aksel Laks</t>
  </si>
  <si>
    <t xml:space="preserve">trüki 2 lehte</t>
  </si>
  <si>
    <t xml:space="preserve">Raigo Rommot</t>
  </si>
  <si>
    <t xml:space="preserve">Tamur Vanker</t>
  </si>
  <si>
    <t xml:space="preserve">Maie Enni</t>
  </si>
  <si>
    <t xml:space="preserve">Marika Kotka</t>
  </si>
  <si>
    <t xml:space="preserve">1;2;4</t>
  </si>
  <si>
    <t xml:space="preserve">Romi Buusman</t>
  </si>
  <si>
    <t xml:space="preserve">Bye Bye</t>
  </si>
  <si>
    <t xml:space="preserve">Martin Puntso</t>
  </si>
  <si>
    <t xml:space="preserve">Oskar Härmaste</t>
  </si>
  <si>
    <t xml:space="preserve">Janar Loorents</t>
  </si>
  <si>
    <t xml:space="preserve">Poolfinaal</t>
  </si>
  <si>
    <t xml:space="preserve">mitte 3 laud</t>
  </si>
  <si>
    <t xml:space="preserve">Finaal</t>
  </si>
  <si>
    <t xml:space="preserve">47-48.koht</t>
  </si>
  <si>
    <t xml:space="preserve">45-46.koht</t>
  </si>
  <si>
    <t xml:space="preserve">43-44.koht</t>
  </si>
  <si>
    <t xml:space="preserve">41-42.koht</t>
  </si>
  <si>
    <t xml:space="preserve">39-40.koht</t>
  </si>
  <si>
    <t xml:space="preserve">37-38.koht</t>
  </si>
  <si>
    <t xml:space="preserve">35-36.koht</t>
  </si>
  <si>
    <t xml:space="preserve">33-34.koht</t>
  </si>
  <si>
    <t xml:space="preserve">31-32.koht</t>
  </si>
  <si>
    <t xml:space="preserve">29-30.koht</t>
  </si>
  <si>
    <t xml:space="preserve">27-28.koht</t>
  </si>
  <si>
    <t xml:space="preserve">25-26.koht</t>
  </si>
  <si>
    <t xml:space="preserve">23-24.koht</t>
  </si>
  <si>
    <t xml:space="preserve">21-22.koht</t>
  </si>
  <si>
    <t xml:space="preserve">19-20.koht</t>
  </si>
  <si>
    <t xml:space="preserve">17-18.koht</t>
  </si>
  <si>
    <t xml:space="preserve">15-16.koht</t>
  </si>
  <si>
    <t xml:space="preserve">13-14.koht</t>
  </si>
  <si>
    <t xml:space="preserve">11-12.koht</t>
  </si>
  <si>
    <t xml:space="preserve">9-10.koht</t>
  </si>
  <si>
    <t xml:space="preserve">7-8.koht</t>
  </si>
  <si>
    <t xml:space="preserve">5-6.koht</t>
  </si>
  <si>
    <t xml:space="preserve">3-4 koht</t>
  </si>
  <si>
    <t xml:space="preserve">Koht</t>
  </si>
  <si>
    <t xml:space="preserve">Mängija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</si>
  <si>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</si>
  <si>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</si>
  <si>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</si>
  <si>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</si>
  <si>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</si>
  <si>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</si>
  <si>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</si>
  <si>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</si>
  <si>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VOISTLUS</t>
  </si>
  <si>
    <t xml:space="preserve">Raplamaa seeriavõistluse Kaiu etapp</t>
  </si>
  <si>
    <t xml:space="preserve">KUUPAEV</t>
  </si>
  <si>
    <t xml:space="preserve">ASUKOHT</t>
  </si>
  <si>
    <t xml:space="preserve">Alu Spordihoone</t>
  </si>
  <si>
    <t xml:space="preserve">KOHTUNIK</t>
  </si>
  <si>
    <t xml:space="preserve">KORRALDAJA</t>
  </si>
  <si>
    <t xml:space="preserve">Aivo Sildvee</t>
  </si>
  <si>
    <t xml:space="preserve">PERENIMI</t>
  </si>
  <si>
    <t xml:space="preserve">EESNIMI</t>
  </si>
  <si>
    <t xml:space="preserve">ELTLID</t>
  </si>
  <si>
    <t xml:space="preserve">MANGU_ID</t>
  </si>
  <si>
    <t xml:space="preserve">KLASS</t>
  </si>
  <si>
    <t xml:space="preserve">VOITJA_ID</t>
  </si>
  <si>
    <t xml:space="preserve">VOITJA_NIMI</t>
  </si>
  <si>
    <t xml:space="preserve">KAOTAJA_ID</t>
  </si>
  <si>
    <t xml:space="preserve">KAOTAJA_NIMI</t>
  </si>
  <si>
    <t xml:space="preserve">SETID</t>
  </si>
  <si>
    <t xml:space="preserve">PUNKTID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</si>
</sst>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DD/MM/YYYY"/>
  </numFmts>
  <fonts count="26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1"/>
      <color rgb="FF333333"/>
      <name val="Arial"/>
      <family val="2"/>
      <charset val="186"/>
    </font>
    <font>
      <b val="true"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0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5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1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1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Arial"/>
        <charset val="186"/>
        <family val="0"/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RowHeight="12.75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9.13"/>
    <col collapsed="false" customWidth="true" hidden="false" outlineLevel="0" max="3" min="3" style="2" width="11.4"/>
    <col collapsed="false" customWidth="true" hidden="false" outlineLevel="0" max="4" min="4" style="0" width="19.12"/>
    <col collapsed="false" customWidth="true" hidden="false" outlineLevel="0" max="5" min="5" style="0" width="9.05"/>
    <col collapsed="false" customWidth="false" hidden="false" outlineLevel="0" max="6" min="6" style="2" width="11.55"/>
    <col collapsed="false" customWidth="true" hidden="false" outlineLevel="0" max="1025" min="7" style="0" width="9.05"/>
  </cols>
  <sheetData>
    <row r="3" customFormat="false" ht="12.75" hidden="false" customHeight="false" outlineLevel="0" collapsed="false">
      <c r="A3" s="3" t="s">
        <v>0</v>
      </c>
      <c r="B3" s="3"/>
      <c r="C3" s="3"/>
    </row>
    <row r="5" customFormat="false" ht="12.75" hidden="false" customHeight="false" outlineLevel="0" collapsed="false">
      <c r="A5" s="1" t="s">
        <v>1</v>
      </c>
      <c r="B5" s="1" t="s">
        <v>2</v>
      </c>
      <c r="C5" s="1" t="s">
        <v>3</v>
      </c>
      <c r="D5" s="4" t="s">
        <v>4</v>
      </c>
      <c r="E5" s="4" t="s">
        <v>5</v>
      </c>
      <c r="F5" s="2" t="s">
        <v>6</v>
      </c>
    </row>
    <row r="6" customFormat="false" ht="14.25" hidden="false" customHeight="false" outlineLevel="0" collapsed="false">
      <c r="A6" s="1" t="n">
        <v>1</v>
      </c>
      <c r="B6" s="5" t="s">
        <v>7</v>
      </c>
      <c r="C6" s="5" t="s">
        <v>8</v>
      </c>
      <c r="D6" s="0" t="str">
        <f aca="false">CONCATENATE(B6," ",C6)</f>
        <v>Kuido Põder</v>
      </c>
      <c r="E6" s="0" t="n">
        <v>1</v>
      </c>
    </row>
    <row r="7" customFormat="false" ht="14.25" hidden="false" customHeight="false" outlineLevel="0" collapsed="false">
      <c r="A7" s="1" t="n">
        <v>2</v>
      </c>
      <c r="B7" s="5" t="s">
        <v>9</v>
      </c>
      <c r="C7" s="5" t="s">
        <v>10</v>
      </c>
      <c r="D7" s="0" t="str">
        <f aca="false">CONCATENATE(B7," ",C7)</f>
        <v>Aksel Laks</v>
      </c>
      <c r="E7" s="0" t="n">
        <v>2</v>
      </c>
    </row>
    <row r="8" customFormat="false" ht="14.25" hidden="false" customHeight="false" outlineLevel="0" collapsed="false">
      <c r="A8" s="1" t="n">
        <v>3</v>
      </c>
      <c r="B8" s="5" t="s">
        <v>11</v>
      </c>
      <c r="C8" s="5" t="s">
        <v>12</v>
      </c>
      <c r="D8" s="0" t="str">
        <f aca="false">CONCATENATE(B8," ",C8)</f>
        <v>Andres Somer</v>
      </c>
      <c r="E8" s="0" t="n">
        <v>3</v>
      </c>
    </row>
    <row r="9" customFormat="false" ht="14.25" hidden="false" customHeight="false" outlineLevel="0" collapsed="false">
      <c r="A9" s="1" t="n">
        <v>4</v>
      </c>
      <c r="B9" s="5" t="s">
        <v>13</v>
      </c>
      <c r="C9" s="5" t="s">
        <v>14</v>
      </c>
      <c r="D9" s="0" t="str">
        <f aca="false">CONCATENATE(B9," ",C9)</f>
        <v>Allan Salla</v>
      </c>
      <c r="E9" s="0" t="n">
        <v>4</v>
      </c>
    </row>
    <row r="10" customFormat="false" ht="14.25" hidden="false" customHeight="false" outlineLevel="0" collapsed="false">
      <c r="A10" s="1" t="n">
        <v>5</v>
      </c>
      <c r="B10" s="5" t="s">
        <v>15</v>
      </c>
      <c r="C10" s="5" t="s">
        <v>16</v>
      </c>
      <c r="D10" s="0" t="str">
        <f aca="false">CONCATENATE(B10," ",C10)</f>
        <v>Kalju Kalda</v>
      </c>
      <c r="E10" s="0" t="n">
        <v>5</v>
      </c>
    </row>
    <row r="11" customFormat="false" ht="14.25" hidden="false" customHeight="false" outlineLevel="0" collapsed="false">
      <c r="A11" s="1" t="n">
        <v>6</v>
      </c>
      <c r="B11" s="5" t="s">
        <v>17</v>
      </c>
      <c r="C11" s="5" t="s">
        <v>18</v>
      </c>
      <c r="D11" s="0" t="str">
        <f aca="false">CONCATENATE(B11," ",C11)</f>
        <v>Keit Reinsalu</v>
      </c>
      <c r="E11" s="0" t="n">
        <v>6</v>
      </c>
    </row>
    <row r="12" customFormat="false" ht="14.25" hidden="false" customHeight="false" outlineLevel="0" collapsed="false">
      <c r="A12" s="1" t="n">
        <v>7</v>
      </c>
      <c r="B12" s="5" t="s">
        <v>19</v>
      </c>
      <c r="C12" s="5" t="s">
        <v>20</v>
      </c>
      <c r="D12" s="0" t="str">
        <f aca="false">CONCATENATE(B12," ",C12)</f>
        <v>Allar Oviir</v>
      </c>
      <c r="E12" s="0" t="n">
        <v>7</v>
      </c>
    </row>
    <row r="13" customFormat="false" ht="14.25" hidden="false" customHeight="false" outlineLevel="0" collapsed="false">
      <c r="A13" s="1" t="n">
        <v>8</v>
      </c>
      <c r="B13" s="5" t="s">
        <v>21</v>
      </c>
      <c r="C13" s="5" t="s">
        <v>22</v>
      </c>
      <c r="D13" s="0" t="str">
        <f aca="false">CONCATENATE(B13," ",C13)</f>
        <v>Ants Hendrikson</v>
      </c>
      <c r="E13" s="0" t="n">
        <v>8</v>
      </c>
    </row>
    <row r="14" customFormat="false" ht="14.25" hidden="false" customHeight="false" outlineLevel="0" collapsed="false">
      <c r="A14" s="1" t="n">
        <v>9</v>
      </c>
      <c r="B14" s="5" t="s">
        <v>23</v>
      </c>
      <c r="C14" s="5" t="s">
        <v>24</v>
      </c>
      <c r="D14" s="0" t="str">
        <f aca="false">CONCATENATE(B14," ",C14)</f>
        <v>Priit Eiver</v>
      </c>
      <c r="E14" s="0" t="n">
        <v>9</v>
      </c>
    </row>
    <row r="15" customFormat="false" ht="14.25" hidden="false" customHeight="false" outlineLevel="0" collapsed="false">
      <c r="A15" s="1" t="n">
        <v>10</v>
      </c>
      <c r="B15" s="5" t="s">
        <v>25</v>
      </c>
      <c r="C15" s="5" t="s">
        <v>26</v>
      </c>
      <c r="D15" s="0" t="str">
        <f aca="false">CONCATENATE(B15," ",C15)</f>
        <v>Rene Kaljuvee</v>
      </c>
      <c r="E15" s="0" t="n">
        <v>10</v>
      </c>
    </row>
    <row r="16" customFormat="false" ht="14.25" hidden="false" customHeight="false" outlineLevel="0" collapsed="false">
      <c r="A16" s="1" t="n">
        <v>11</v>
      </c>
      <c r="B16" s="5" t="s">
        <v>27</v>
      </c>
      <c r="C16" s="5" t="s">
        <v>28</v>
      </c>
      <c r="D16" s="0" t="str">
        <f aca="false">CONCATENATE(B16," ",C16)</f>
        <v>Ain Raid</v>
      </c>
      <c r="E16" s="0" t="n">
        <v>11</v>
      </c>
    </row>
    <row r="17" customFormat="false" ht="14.25" hidden="false" customHeight="false" outlineLevel="0" collapsed="false">
      <c r="A17" s="1" t="n">
        <v>12</v>
      </c>
      <c r="B17" s="5" t="s">
        <v>29</v>
      </c>
      <c r="C17" s="5" t="s">
        <v>30</v>
      </c>
      <c r="D17" s="0" t="str">
        <f aca="false">CONCATENATE(B17," ",C17)</f>
        <v>Maie Enni</v>
      </c>
      <c r="E17" s="0" t="n">
        <v>12</v>
      </c>
    </row>
    <row r="18" customFormat="false" ht="14.25" hidden="false" customHeight="false" outlineLevel="0" collapsed="false">
      <c r="A18" s="1" t="n">
        <v>13</v>
      </c>
      <c r="B18" s="5" t="s">
        <v>31</v>
      </c>
      <c r="C18" s="5" t="s">
        <v>32</v>
      </c>
      <c r="D18" s="0" t="str">
        <f aca="false">CONCATENATE(B18," ",C18)</f>
        <v>Marika Kotka</v>
      </c>
      <c r="E18" s="0" t="n">
        <v>13</v>
      </c>
    </row>
    <row r="19" customFormat="false" ht="14.25" hidden="false" customHeight="false" outlineLevel="0" collapsed="false">
      <c r="A19" s="1" t="n">
        <v>14</v>
      </c>
      <c r="B19" s="5" t="s">
        <v>33</v>
      </c>
      <c r="C19" s="5" t="s">
        <v>34</v>
      </c>
      <c r="D19" s="0" t="str">
        <f aca="false">CONCATENATE(B19," ",C19)</f>
        <v>Raigo Rommot</v>
      </c>
      <c r="E19" s="0" t="n">
        <v>14</v>
      </c>
    </row>
    <row r="20" customFormat="false" ht="14.25" hidden="false" customHeight="false" outlineLevel="0" collapsed="false">
      <c r="A20" s="1" t="n">
        <v>15</v>
      </c>
      <c r="B20" s="5" t="s">
        <v>35</v>
      </c>
      <c r="C20" s="5" t="s">
        <v>36</v>
      </c>
      <c r="D20" s="0" t="str">
        <f aca="false">CONCATENATE(B20," ",C20)</f>
        <v>Toomas Hansar</v>
      </c>
      <c r="E20" s="0" t="n">
        <v>15</v>
      </c>
    </row>
    <row r="21" customFormat="false" ht="14.25" hidden="false" customHeight="false" outlineLevel="0" collapsed="false">
      <c r="A21" s="1" t="n">
        <v>16</v>
      </c>
      <c r="B21" s="5" t="s">
        <v>37</v>
      </c>
      <c r="C21" s="5" t="s">
        <v>38</v>
      </c>
      <c r="D21" s="0" t="str">
        <f aca="false">CONCATENATE(B21," ",C21)</f>
        <v>Tamur Vanker</v>
      </c>
      <c r="E21" s="0" t="n">
        <v>16</v>
      </c>
    </row>
    <row r="22" customFormat="false" ht="14.25" hidden="false" customHeight="false" outlineLevel="0" collapsed="false">
      <c r="A22" s="1" t="n">
        <v>17</v>
      </c>
      <c r="B22" s="5" t="s">
        <v>39</v>
      </c>
      <c r="C22" s="5" t="s">
        <v>40</v>
      </c>
      <c r="D22" s="0" t="str">
        <f aca="false">CONCATENATE(B22," ",C22)</f>
        <v>Arne Kruuse</v>
      </c>
      <c r="E22" s="0" t="n">
        <v>17</v>
      </c>
    </row>
    <row r="23" customFormat="false" ht="14.25" hidden="false" customHeight="false" outlineLevel="0" collapsed="false">
      <c r="A23" s="1" t="n">
        <v>18</v>
      </c>
      <c r="B23" s="5" t="s">
        <v>41</v>
      </c>
      <c r="C23" s="5" t="s">
        <v>42</v>
      </c>
      <c r="D23" s="0" t="str">
        <f aca="false">CONCATENATE(B23," ",C23)</f>
        <v>Mati Türk</v>
      </c>
      <c r="E23" s="0" t="n">
        <v>18</v>
      </c>
    </row>
    <row r="24" customFormat="false" ht="14.25" hidden="false" customHeight="false" outlineLevel="0" collapsed="false">
      <c r="A24" s="1" t="n">
        <v>19</v>
      </c>
      <c r="B24" s="5" t="s">
        <v>43</v>
      </c>
      <c r="C24" s="5" t="s">
        <v>38</v>
      </c>
      <c r="D24" s="0" t="str">
        <f aca="false">CONCATENATE(B24," ",C24)</f>
        <v>Heino Vanker</v>
      </c>
      <c r="E24" s="0" t="n">
        <v>19</v>
      </c>
    </row>
    <row r="25" customFormat="false" ht="14.25" hidden="false" customHeight="false" outlineLevel="0" collapsed="false">
      <c r="A25" s="1" t="n">
        <v>20</v>
      </c>
      <c r="B25" s="5" t="s">
        <v>44</v>
      </c>
      <c r="C25" s="5" t="s">
        <v>45</v>
      </c>
      <c r="D25" s="0" t="str">
        <f aca="false">CONCATENATE(B25," ",C25)</f>
        <v>Ene Laur</v>
      </c>
      <c r="E25" s="0" t="n">
        <v>20</v>
      </c>
    </row>
    <row r="26" customFormat="false" ht="14.25" hidden="false" customHeight="false" outlineLevel="0" collapsed="false">
      <c r="A26" s="1" t="n">
        <v>21</v>
      </c>
      <c r="B26" s="5" t="s">
        <v>46</v>
      </c>
      <c r="C26" s="5" t="s">
        <v>47</v>
      </c>
      <c r="D26" s="0" t="str">
        <f aca="false">CONCATENATE(B26," ",C26)</f>
        <v>Karolin Figol</v>
      </c>
      <c r="E26" s="0" t="n">
        <v>21</v>
      </c>
    </row>
    <row r="27" customFormat="false" ht="28.5" hidden="false" customHeight="false" outlineLevel="0" collapsed="false">
      <c r="A27" s="1" t="n">
        <v>22</v>
      </c>
      <c r="B27" s="5" t="s">
        <v>48</v>
      </c>
      <c r="C27" s="5" t="s">
        <v>49</v>
      </c>
      <c r="D27" s="0" t="str">
        <f aca="false">CONCATENATE(B27," ",C27)</f>
        <v>Aleksander Tuhkanen</v>
      </c>
      <c r="E27" s="0" t="n">
        <v>22</v>
      </c>
    </row>
    <row r="28" customFormat="false" ht="14.25" hidden="false" customHeight="false" outlineLevel="0" collapsed="false">
      <c r="A28" s="1" t="n">
        <v>23</v>
      </c>
      <c r="B28" s="5" t="s">
        <v>50</v>
      </c>
      <c r="C28" s="5" t="s">
        <v>51</v>
      </c>
      <c r="D28" s="0" t="str">
        <f aca="false">CONCATENATE(B28," ",C28)</f>
        <v>Kristi Kruusimaa</v>
      </c>
      <c r="E28" s="0" t="n">
        <v>23</v>
      </c>
    </row>
    <row r="29" customFormat="false" ht="14.25" hidden="false" customHeight="false" outlineLevel="0" collapsed="false">
      <c r="A29" s="1" t="n">
        <v>24</v>
      </c>
      <c r="B29" s="5" t="s">
        <v>52</v>
      </c>
      <c r="C29" s="5" t="s">
        <v>53</v>
      </c>
      <c r="D29" s="0" t="str">
        <f aca="false">CONCATENATE(B29," ",C29)</f>
        <v>Kalev Puk</v>
      </c>
      <c r="E29" s="0" t="n">
        <v>24</v>
      </c>
    </row>
    <row r="30" customFormat="false" ht="14.25" hidden="false" customHeight="false" outlineLevel="0" collapsed="false">
      <c r="A30" s="1" t="n">
        <v>25</v>
      </c>
      <c r="B30" s="5" t="s">
        <v>35</v>
      </c>
      <c r="C30" s="5" t="s">
        <v>54</v>
      </c>
      <c r="D30" s="0" t="str">
        <f aca="false">CONCATENATE(B30," ",C30)</f>
        <v>Toomas Riive</v>
      </c>
      <c r="E30" s="0" t="n">
        <v>25</v>
      </c>
    </row>
    <row r="31" customFormat="false" ht="14.25" hidden="false" customHeight="false" outlineLevel="0" collapsed="false">
      <c r="A31" s="1" t="n">
        <v>26</v>
      </c>
      <c r="B31" s="5" t="s">
        <v>55</v>
      </c>
      <c r="C31" s="5" t="s">
        <v>56</v>
      </c>
      <c r="D31" s="0" t="str">
        <f aca="false">CONCATENATE(B31," ",C31)</f>
        <v>Oleg Rättel</v>
      </c>
      <c r="E31" s="0" t="n">
        <v>26</v>
      </c>
    </row>
    <row r="32" customFormat="false" ht="14.25" hidden="false" customHeight="false" outlineLevel="0" collapsed="false">
      <c r="A32" s="1" t="n">
        <v>27</v>
      </c>
      <c r="B32" s="5" t="s">
        <v>57</v>
      </c>
      <c r="C32" s="5" t="s">
        <v>36</v>
      </c>
      <c r="D32" s="0" t="str">
        <f aca="false">CONCATENATE(B32," ",C32)</f>
        <v>Heiki Hansar</v>
      </c>
      <c r="E32" s="0" t="n">
        <v>27</v>
      </c>
    </row>
    <row r="33" customFormat="false" ht="14.25" hidden="false" customHeight="false" outlineLevel="0" collapsed="false">
      <c r="A33" s="1" t="n">
        <v>28</v>
      </c>
      <c r="B33" s="5" t="s">
        <v>58</v>
      </c>
      <c r="C33" s="5" t="s">
        <v>59</v>
      </c>
      <c r="D33" s="0" t="str">
        <f aca="false">CONCATENATE(B33," ",C33)</f>
        <v>Vahur Männa</v>
      </c>
      <c r="E33" s="0" t="n">
        <v>28</v>
      </c>
    </row>
    <row r="34" customFormat="false" ht="28.5" hidden="false" customHeight="false" outlineLevel="0" collapsed="false">
      <c r="A34" s="1" t="n">
        <v>29</v>
      </c>
      <c r="B34" s="5" t="s">
        <v>60</v>
      </c>
      <c r="C34" s="5" t="s">
        <v>61</v>
      </c>
      <c r="D34" s="0" t="str">
        <f aca="false">CONCATENATE(B34," ",C34)</f>
        <v>Erika Seffer-müller</v>
      </c>
      <c r="E34" s="0" t="n">
        <v>29</v>
      </c>
    </row>
    <row r="35" customFormat="false" ht="14.25" hidden="false" customHeight="false" outlineLevel="0" collapsed="false">
      <c r="A35" s="1" t="n">
        <v>30</v>
      </c>
      <c r="B35" s="5" t="s">
        <v>62</v>
      </c>
      <c r="C35" s="5" t="s">
        <v>63</v>
      </c>
      <c r="D35" s="0" t="str">
        <f aca="false">CONCATENATE(B35," ",C35)</f>
        <v>Taavi Miku</v>
      </c>
      <c r="E35" s="0" t="n">
        <v>30</v>
      </c>
    </row>
    <row r="36" customFormat="false" ht="14.25" hidden="false" customHeight="false" outlineLevel="0" collapsed="false">
      <c r="A36" s="1" t="n">
        <v>31</v>
      </c>
      <c r="B36" s="5" t="s">
        <v>64</v>
      </c>
      <c r="C36" s="5" t="s">
        <v>56</v>
      </c>
      <c r="D36" s="0" t="str">
        <f aca="false">CONCATENATE(B36," ",C36)</f>
        <v>Romet Rättel</v>
      </c>
      <c r="E36" s="0" t="n">
        <v>31</v>
      </c>
    </row>
    <row r="37" customFormat="false" ht="14.25" hidden="false" customHeight="false" outlineLevel="0" collapsed="false">
      <c r="A37" s="1" t="n">
        <v>32</v>
      </c>
      <c r="B37" s="5" t="s">
        <v>65</v>
      </c>
      <c r="C37" s="5" t="s">
        <v>66</v>
      </c>
      <c r="D37" s="0" t="str">
        <f aca="false">CONCATENATE(B37," ",C37)</f>
        <v>Karlis Bollverk</v>
      </c>
      <c r="E37" s="0" t="n">
        <v>32</v>
      </c>
    </row>
    <row r="38" customFormat="false" ht="14.25" hidden="false" customHeight="false" outlineLevel="0" collapsed="false">
      <c r="A38" s="1" t="n">
        <v>33</v>
      </c>
      <c r="B38" s="5" t="s">
        <v>67</v>
      </c>
      <c r="C38" s="5" t="s">
        <v>68</v>
      </c>
      <c r="D38" s="0" t="str">
        <f aca="false">CONCATENATE(B38," ",C38)</f>
        <v>Romi Buusman</v>
      </c>
      <c r="E38" s="0" t="n">
        <v>33</v>
      </c>
    </row>
    <row r="39" customFormat="false" ht="14.25" hidden="false" customHeight="false" outlineLevel="0" collapsed="false">
      <c r="A39" s="1" t="n">
        <v>34</v>
      </c>
      <c r="B39" s="5" t="s">
        <v>69</v>
      </c>
      <c r="C39" s="5" t="s">
        <v>70</v>
      </c>
      <c r="D39" s="0" t="str">
        <f aca="false">CONCATENATE(B39," ",C39)</f>
        <v>Janar Loorents</v>
      </c>
      <c r="E39" s="0" t="n">
        <v>34</v>
      </c>
    </row>
    <row r="40" customFormat="false" ht="14.25" hidden="false" customHeight="false" outlineLevel="0" collapsed="false">
      <c r="A40" s="1" t="n">
        <v>35</v>
      </c>
      <c r="B40" s="5" t="s">
        <v>71</v>
      </c>
      <c r="C40" s="5" t="s">
        <v>72</v>
      </c>
      <c r="D40" s="0" t="str">
        <f aca="false">CONCATENATE(B40," ",C40)</f>
        <v>Oskar Härmaste</v>
      </c>
      <c r="E40" s="0" t="n">
        <v>35</v>
      </c>
    </row>
    <row r="41" customFormat="false" ht="14.25" hidden="false" customHeight="false" outlineLevel="0" collapsed="false">
      <c r="A41" s="1" t="n">
        <v>36</v>
      </c>
      <c r="B41" s="5" t="s">
        <v>73</v>
      </c>
      <c r="C41" s="5" t="s">
        <v>74</v>
      </c>
      <c r="D41" s="0" t="str">
        <f aca="false">CONCATENATE(B41," ",C41)</f>
        <v>Martin Puntso</v>
      </c>
      <c r="E41" s="0" t="n">
        <v>36</v>
      </c>
    </row>
    <row r="42" customFormat="false" ht="14.25" hidden="false" customHeight="false" outlineLevel="0" collapsed="false">
      <c r="A42" s="1" t="n">
        <v>37</v>
      </c>
      <c r="B42" s="5" t="s">
        <v>75</v>
      </c>
      <c r="C42" s="5" t="s">
        <v>75</v>
      </c>
      <c r="D42" s="0" t="str">
        <f aca="false">CONCATENATE(B42," ",C42)</f>
        <v>Bye Bye</v>
      </c>
      <c r="E42" s="0" t="n">
        <v>37</v>
      </c>
    </row>
    <row r="43" customFormat="false" ht="14.25" hidden="false" customHeight="false" outlineLevel="0" collapsed="false">
      <c r="A43" s="1" t="n">
        <v>38</v>
      </c>
      <c r="B43" s="5" t="s">
        <v>75</v>
      </c>
      <c r="C43" s="5" t="s">
        <v>75</v>
      </c>
      <c r="D43" s="0" t="str">
        <f aca="false">CONCATENATE(B43," ",C43)</f>
        <v>Bye Bye</v>
      </c>
      <c r="E43" s="0" t="n">
        <v>38</v>
      </c>
    </row>
    <row r="44" customFormat="false" ht="14.25" hidden="false" customHeight="false" outlineLevel="0" collapsed="false">
      <c r="A44" s="1" t="n">
        <v>39</v>
      </c>
      <c r="B44" s="5" t="s">
        <v>75</v>
      </c>
      <c r="C44" s="5" t="s">
        <v>75</v>
      </c>
      <c r="D44" s="0" t="str">
        <f aca="false">CONCATENATE(B44," ",C44)</f>
        <v>Bye Bye</v>
      </c>
      <c r="E44" s="0" t="n">
        <v>39</v>
      </c>
    </row>
    <row r="45" customFormat="false" ht="14.25" hidden="false" customHeight="false" outlineLevel="0" collapsed="false">
      <c r="A45" s="1" t="n">
        <v>40</v>
      </c>
      <c r="B45" s="5" t="s">
        <v>75</v>
      </c>
      <c r="C45" s="5" t="s">
        <v>75</v>
      </c>
      <c r="D45" s="0" t="str">
        <f aca="false">CONCATENATE(B45," ",C45)</f>
        <v>Bye Bye</v>
      </c>
      <c r="E45" s="0" t="n">
        <v>40</v>
      </c>
    </row>
    <row r="46" customFormat="false" ht="14.25" hidden="false" customHeight="false" outlineLevel="0" collapsed="false">
      <c r="A46" s="1" t="n">
        <v>41</v>
      </c>
      <c r="B46" s="5" t="s">
        <v>75</v>
      </c>
      <c r="C46" s="5" t="s">
        <v>75</v>
      </c>
      <c r="D46" s="0" t="str">
        <f aca="false">CONCATENATE(B46," ",C46)</f>
        <v>Bye Bye</v>
      </c>
      <c r="E46" s="0" t="n">
        <v>41</v>
      </c>
    </row>
    <row r="47" customFormat="false" ht="14.25" hidden="false" customHeight="false" outlineLevel="0" collapsed="false">
      <c r="A47" s="1" t="n">
        <v>42</v>
      </c>
      <c r="B47" s="5" t="s">
        <v>75</v>
      </c>
      <c r="C47" s="5" t="s">
        <v>75</v>
      </c>
      <c r="D47" s="0" t="str">
        <f aca="false">CONCATENATE(B47," ",C47)</f>
        <v>Bye Bye</v>
      </c>
      <c r="E47" s="0" t="n">
        <v>42</v>
      </c>
    </row>
    <row r="48" customFormat="false" ht="14.25" hidden="false" customHeight="false" outlineLevel="0" collapsed="false">
      <c r="A48" s="1" t="n">
        <v>43</v>
      </c>
      <c r="B48" s="5" t="s">
        <v>75</v>
      </c>
      <c r="C48" s="5" t="s">
        <v>75</v>
      </c>
      <c r="D48" s="0" t="str">
        <f aca="false">CONCATENATE(B48," ",C48)</f>
        <v>Bye Bye</v>
      </c>
      <c r="E48" s="0" t="n">
        <v>43</v>
      </c>
    </row>
    <row r="49" customFormat="false" ht="14.25" hidden="false" customHeight="false" outlineLevel="0" collapsed="false">
      <c r="A49" s="1" t="n">
        <v>44</v>
      </c>
      <c r="B49" s="5" t="s">
        <v>75</v>
      </c>
      <c r="C49" s="5" t="s">
        <v>75</v>
      </c>
      <c r="D49" s="0" t="str">
        <f aca="false">CONCATENATE(B49," ",C49)</f>
        <v>Bye Bye</v>
      </c>
      <c r="E49" s="0" t="n">
        <v>44</v>
      </c>
    </row>
    <row r="50" customFormat="false" ht="14.25" hidden="false" customHeight="false" outlineLevel="0" collapsed="false">
      <c r="A50" s="1" t="n">
        <v>45</v>
      </c>
      <c r="B50" s="5" t="s">
        <v>75</v>
      </c>
      <c r="C50" s="5" t="s">
        <v>75</v>
      </c>
      <c r="D50" s="0" t="str">
        <f aca="false">CONCATENATE(B50," ",C50)</f>
        <v>Bye Bye</v>
      </c>
      <c r="E50" s="0" t="n">
        <v>45</v>
      </c>
    </row>
    <row r="51" customFormat="false" ht="14.25" hidden="false" customHeight="false" outlineLevel="0" collapsed="false">
      <c r="A51" s="1" t="n">
        <v>46</v>
      </c>
      <c r="B51" s="5" t="s">
        <v>75</v>
      </c>
      <c r="C51" s="5" t="s">
        <v>75</v>
      </c>
      <c r="D51" s="0" t="str">
        <f aca="false">CONCATENATE(B51," ",C51)</f>
        <v>Bye Bye</v>
      </c>
      <c r="E51" s="0" t="n">
        <v>46</v>
      </c>
    </row>
    <row r="52" customFormat="false" ht="14.25" hidden="false" customHeight="false" outlineLevel="0" collapsed="false">
      <c r="A52" s="1" t="n">
        <v>47</v>
      </c>
      <c r="B52" s="5" t="s">
        <v>75</v>
      </c>
      <c r="C52" s="5" t="s">
        <v>75</v>
      </c>
      <c r="D52" s="0" t="str">
        <f aca="false">CONCATENATE(B52," ",C52)</f>
        <v>Bye Bye</v>
      </c>
      <c r="E52" s="0" t="n">
        <v>47</v>
      </c>
    </row>
    <row r="53" customFormat="false" ht="14.25" hidden="false" customHeight="false" outlineLevel="0" collapsed="false">
      <c r="A53" s="1" t="n">
        <v>48</v>
      </c>
      <c r="B53" s="5" t="s">
        <v>75</v>
      </c>
      <c r="C53" s="5" t="s">
        <v>75</v>
      </c>
      <c r="D53" s="0" t="str">
        <f aca="false">CONCATENATE(B53," ",C53)</f>
        <v>Bye Bye</v>
      </c>
      <c r="E53" s="0" t="n">
        <v>48</v>
      </c>
    </row>
  </sheetData>
  <mergeCells count="1">
    <mergeCell ref="A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9" activeCellId="0" sqref="U29"/>
    </sheetView>
  </sheetViews>
  <sheetFormatPr defaultRowHeight="12.75" outlineLevelRow="0" outlineLevelCol="0"/>
  <cols>
    <col collapsed="false" customWidth="true" hidden="false" outlineLevel="0" max="1" min="1" style="2" width="2.7"/>
    <col collapsed="false" customWidth="true" hidden="false" outlineLevel="0" max="19" min="2" style="2" width="5.7"/>
    <col collapsed="false" customWidth="true" hidden="false" outlineLevel="0" max="20" min="20" style="2" width="3.56"/>
    <col collapsed="false" customWidth="true" hidden="false" outlineLevel="0" max="22" min="21" style="2" width="9.13"/>
    <col collapsed="false" customWidth="true" hidden="false" outlineLevel="0" max="28" min="23" style="0" width="9.05"/>
    <col collapsed="false" customWidth="true" hidden="false" outlineLevel="0" max="257" min="29" style="2" width="9.13"/>
    <col collapsed="false" customWidth="true" hidden="false" outlineLevel="0" max="1025" min="258" style="0" width="9.13"/>
  </cols>
  <sheetData>
    <row r="1" customFormat="false" ht="11.25" hidden="false" customHeight="true" outlineLevel="0" collapsed="false"/>
    <row r="2" customFormat="false" ht="12.75" hidden="false" customHeight="false" outlineLevel="0" collapsed="false">
      <c r="D2" s="6" t="n">
        <v>1</v>
      </c>
      <c r="E2" s="7" t="str">
        <f aca="false">Paigutus!B6&amp;" "&amp;Paigutus!C6</f>
        <v>Kuido Põder</v>
      </c>
      <c r="F2" s="7"/>
      <c r="G2" s="7"/>
      <c r="K2" s="3" t="s">
        <v>76</v>
      </c>
      <c r="L2" s="3"/>
      <c r="M2" s="3"/>
      <c r="N2" s="3"/>
    </row>
    <row r="3" customFormat="false" ht="12.75" hidden="false" customHeight="false" outlineLevel="0" collapsed="false">
      <c r="A3" s="6" t="n">
        <v>32</v>
      </c>
      <c r="B3" s="7" t="str">
        <f aca="false">Paigutus!B37&amp;" "&amp;Paigutus!C37</f>
        <v>Karlis Bollverk</v>
      </c>
      <c r="C3" s="7"/>
      <c r="D3" s="7"/>
      <c r="G3" s="8" t="n">
        <v>117</v>
      </c>
      <c r="H3" s="9" t="str">
        <f aca="false">IF(Mängud!E18="","",Mängud!E18)</f>
        <v>Kuido Põder</v>
      </c>
      <c r="I3" s="9"/>
      <c r="J3" s="9"/>
    </row>
    <row r="4" customFormat="false" ht="12.75" hidden="false" customHeight="false" outlineLevel="0" collapsed="false">
      <c r="D4" s="8" t="n">
        <v>101</v>
      </c>
      <c r="E4" s="10" t="str">
        <f aca="false">IF(Mängud!E2="","",Mängud!E2)</f>
        <v>Karlis Bollverk</v>
      </c>
      <c r="F4" s="10"/>
      <c r="G4" s="10"/>
      <c r="H4" s="11"/>
      <c r="I4" s="12" t="str">
        <f aca="false">IF(Mängud!F18="","",Mängud!F18)</f>
        <v>3:0</v>
      </c>
      <c r="J4" s="8"/>
    </row>
    <row r="5" customFormat="false" ht="12.75" hidden="false" customHeight="false" outlineLevel="0" collapsed="false">
      <c r="A5" s="6" t="n">
        <v>33</v>
      </c>
      <c r="B5" s="13" t="str">
        <f aca="false">Paigutus!B38&amp;" "&amp;Paigutus!C38</f>
        <v>Romi Buusman</v>
      </c>
      <c r="C5" s="13"/>
      <c r="D5" s="13"/>
      <c r="E5" s="11"/>
      <c r="F5" s="12" t="str">
        <f aca="false">IF(Mängud!F2="","",Mängud!F2)</f>
        <v>3:1</v>
      </c>
      <c r="J5" s="14" t="n">
        <v>149</v>
      </c>
      <c r="K5" s="9" t="str">
        <f aca="false">IF(Mängud!E50="","",Mängud!E50)</f>
        <v>Kuido Põder</v>
      </c>
      <c r="L5" s="9"/>
      <c r="M5" s="9"/>
    </row>
    <row r="6" customFormat="false" ht="12.75" hidden="false" customHeight="false" outlineLevel="0" collapsed="false">
      <c r="D6" s="6" t="n">
        <v>16</v>
      </c>
      <c r="E6" s="7" t="str">
        <f aca="false">Paigutus!B21&amp;" "&amp;Paigutus!C21</f>
        <v>Tamur Vanker</v>
      </c>
      <c r="F6" s="7"/>
      <c r="G6" s="7"/>
      <c r="J6" s="14"/>
      <c r="K6" s="11"/>
      <c r="L6" s="12" t="str">
        <f aca="false">IF(Mängud!F50="","",Mängud!F50)</f>
        <v>3:0</v>
      </c>
      <c r="M6" s="8"/>
    </row>
    <row r="7" customFormat="false" ht="12.75" hidden="false" customHeight="true" outlineLevel="0" collapsed="false">
      <c r="A7" s="6" t="n">
        <v>17</v>
      </c>
      <c r="B7" s="7" t="str">
        <f aca="false">Paigutus!B22&amp;" "&amp;Paigutus!C22</f>
        <v>Arne Kruuse</v>
      </c>
      <c r="C7" s="7"/>
      <c r="D7" s="7"/>
      <c r="G7" s="8" t="n">
        <v>118</v>
      </c>
      <c r="H7" s="10" t="str">
        <f aca="false">IF(Mängud!E19="","",Mängud!E19)</f>
        <v>Arne Kruuse</v>
      </c>
      <c r="I7" s="10"/>
      <c r="J7" s="10"/>
      <c r="M7" s="14"/>
    </row>
    <row r="8" customFormat="false" ht="12.75" hidden="false" customHeight="false" outlineLevel="0" collapsed="false">
      <c r="B8" s="15"/>
      <c r="C8" s="15"/>
      <c r="D8" s="8" t="n">
        <v>102</v>
      </c>
      <c r="E8" s="10" t="str">
        <f aca="false">IF(Mängud!E3="","",Mängud!E3)</f>
        <v>Arne Kruuse</v>
      </c>
      <c r="F8" s="10"/>
      <c r="G8" s="10"/>
      <c r="H8" s="11"/>
      <c r="I8" s="12" t="str">
        <f aca="false">IF(Mängud!F19="","",Mängud!F19)</f>
        <v>3:1</v>
      </c>
      <c r="M8" s="14"/>
    </row>
    <row r="9" customFormat="false" ht="12.75" hidden="false" customHeight="true" outlineLevel="0" collapsed="false">
      <c r="A9" s="16" t="n">
        <v>48</v>
      </c>
      <c r="B9" s="13" t="str">
        <f aca="false">Paigutus!B53&amp;" "&amp;Paigutus!C53</f>
        <v>Bye Bye</v>
      </c>
      <c r="C9" s="13"/>
      <c r="D9" s="13"/>
      <c r="E9" s="11"/>
      <c r="F9" s="12" t="str">
        <f aca="false">IF(Mängud!F3="","",Mängud!F3)</f>
        <v>w.o.</v>
      </c>
      <c r="M9" s="14" t="n">
        <v>173</v>
      </c>
      <c r="N9" s="9" t="str">
        <f aca="false">IF(Mängud!E74="","",Mängud!E74)</f>
        <v>Kuido Põder</v>
      </c>
      <c r="O9" s="9"/>
      <c r="P9" s="9"/>
    </row>
    <row r="10" customFormat="false" ht="12.75" hidden="false" customHeight="false" outlineLevel="0" collapsed="false">
      <c r="D10" s="6" t="n">
        <v>9</v>
      </c>
      <c r="E10" s="7" t="str">
        <f aca="false">Paigutus!B14&amp;" "&amp;Paigutus!C14</f>
        <v>Priit Eiver</v>
      </c>
      <c r="F10" s="7"/>
      <c r="G10" s="7"/>
      <c r="M10" s="14"/>
      <c r="N10" s="11"/>
      <c r="O10" s="12" t="str">
        <f aca="false">IF(Mängud!F74="","",Mängud!F74)</f>
        <v>3:2</v>
      </c>
      <c r="P10" s="8"/>
    </row>
    <row r="11" customFormat="false" ht="12.75" hidden="false" customHeight="true" outlineLevel="0" collapsed="false">
      <c r="A11" s="6" t="n">
        <v>24</v>
      </c>
      <c r="B11" s="7" t="str">
        <f aca="false">Paigutus!B29&amp;" "&amp;Paigutus!C29</f>
        <v>Kalev Puk</v>
      </c>
      <c r="C11" s="7"/>
      <c r="D11" s="7"/>
      <c r="G11" s="8" t="n">
        <v>119</v>
      </c>
      <c r="H11" s="9" t="str">
        <f aca="false">IF(Mängud!E20="","",Mängud!E20)</f>
        <v>Priit Eiver</v>
      </c>
      <c r="I11" s="9"/>
      <c r="J11" s="9"/>
      <c r="M11" s="14"/>
      <c r="P11" s="14"/>
    </row>
    <row r="12" customFormat="false" ht="12.75" hidden="false" customHeight="false" outlineLevel="0" collapsed="false">
      <c r="D12" s="8" t="n">
        <v>103</v>
      </c>
      <c r="E12" s="10" t="str">
        <f aca="false">IF(Mängud!E4="","",Mängud!E4)</f>
        <v>Kalev Puk</v>
      </c>
      <c r="F12" s="10"/>
      <c r="G12" s="10"/>
      <c r="H12" s="11"/>
      <c r="I12" s="12" t="str">
        <f aca="false">IF(Mängud!F20="","",Mängud!F20)</f>
        <v>3:0</v>
      </c>
      <c r="J12" s="8"/>
      <c r="M12" s="14"/>
      <c r="P12" s="14"/>
    </row>
    <row r="13" customFormat="false" ht="12.75" hidden="false" customHeight="true" outlineLevel="0" collapsed="false">
      <c r="A13" s="6" t="n">
        <v>41</v>
      </c>
      <c r="B13" s="13" t="str">
        <f aca="false">Paigutus!B46&amp;" "&amp;Paigutus!C46</f>
        <v>Bye Bye</v>
      </c>
      <c r="C13" s="13"/>
      <c r="D13" s="13"/>
      <c r="E13" s="11"/>
      <c r="F13" s="12" t="str">
        <f aca="false">IF(Mängud!F4="","",Mängud!F4)</f>
        <v>w.o.</v>
      </c>
      <c r="J13" s="14" t="n">
        <v>150</v>
      </c>
      <c r="K13" s="10" t="str">
        <f aca="false">IF(Mängud!E51="","",Mängud!E51)</f>
        <v>Ants Hendrikson</v>
      </c>
      <c r="L13" s="10"/>
      <c r="M13" s="10"/>
      <c r="P13" s="14"/>
    </row>
    <row r="14" customFormat="false" ht="12.75" hidden="false" customHeight="false" outlineLevel="0" collapsed="false">
      <c r="D14" s="6" t="n">
        <v>8</v>
      </c>
      <c r="E14" s="7" t="str">
        <f aca="false">Paigutus!B13&amp;" "&amp;Paigutus!C13</f>
        <v>Ants Hendrikson</v>
      </c>
      <c r="F14" s="7"/>
      <c r="G14" s="7"/>
      <c r="J14" s="14"/>
      <c r="K14" s="11"/>
      <c r="L14" s="12" t="str">
        <f aca="false">IF(Mängud!F51="","",Mängud!F51)</f>
        <v>3:1</v>
      </c>
      <c r="P14" s="14"/>
    </row>
    <row r="15" customFormat="false" ht="12.75" hidden="false" customHeight="true" outlineLevel="0" collapsed="false">
      <c r="A15" s="6" t="n">
        <v>25</v>
      </c>
      <c r="B15" s="7" t="str">
        <f aca="false">Paigutus!B30&amp;" "&amp;Paigutus!C30</f>
        <v>Toomas Riive</v>
      </c>
      <c r="C15" s="7"/>
      <c r="D15" s="7"/>
      <c r="G15" s="8" t="n">
        <v>120</v>
      </c>
      <c r="H15" s="10" t="str">
        <f aca="false">IF(Mängud!E21="","",Mängud!E21)</f>
        <v>Ants Hendrikson</v>
      </c>
      <c r="I15" s="10"/>
      <c r="J15" s="10"/>
      <c r="P15" s="14"/>
    </row>
    <row r="16" customFormat="false" ht="12.75" hidden="false" customHeight="false" outlineLevel="0" collapsed="false">
      <c r="D16" s="8" t="n">
        <v>104</v>
      </c>
      <c r="E16" s="10" t="str">
        <f aca="false">IF(Mängud!E5="","",Mängud!E5)</f>
        <v>Toomas Riive</v>
      </c>
      <c r="F16" s="10"/>
      <c r="G16" s="10"/>
      <c r="H16" s="11"/>
      <c r="I16" s="12" t="str">
        <f aca="false">IF(Mängud!F21="","",Mängud!F21)</f>
        <v>3:0</v>
      </c>
      <c r="P16" s="14"/>
    </row>
    <row r="17" customFormat="false" ht="12.75" hidden="false" customHeight="true" outlineLevel="0" collapsed="false">
      <c r="A17" s="6" t="n">
        <v>40</v>
      </c>
      <c r="B17" s="13" t="str">
        <f aca="false">Paigutus!B45&amp;" "&amp;Paigutus!C45</f>
        <v>Bye Bye</v>
      </c>
      <c r="C17" s="13"/>
      <c r="D17" s="13"/>
      <c r="E17" s="11"/>
      <c r="F17" s="12" t="str">
        <f aca="false">IF(Mängud!F5="","",Mängud!F5)</f>
        <v>w.o.</v>
      </c>
      <c r="P17" s="14" t="n">
        <v>205</v>
      </c>
      <c r="Q17" s="9" t="str">
        <f aca="false">IF(Mängud!E106="","",Mängud!E106)</f>
        <v>Kuido Põder</v>
      </c>
      <c r="R17" s="9"/>
      <c r="S17" s="9"/>
    </row>
    <row r="18" customFormat="false" ht="12.75" hidden="false" customHeight="false" outlineLevel="0" collapsed="false">
      <c r="D18" s="6" t="n">
        <v>5</v>
      </c>
      <c r="E18" s="7" t="str">
        <f aca="false">Paigutus!B10&amp;" "&amp;Paigutus!C10</f>
        <v>Kalju Kalda</v>
      </c>
      <c r="F18" s="7"/>
      <c r="G18" s="7"/>
      <c r="P18" s="14"/>
      <c r="Q18" s="11"/>
      <c r="R18" s="12" t="str">
        <f aca="false">IF(Mängud!F106="","",Mängud!F106)</f>
        <v>3:2</v>
      </c>
      <c r="S18" s="8"/>
    </row>
    <row r="19" customFormat="false" ht="12.75" hidden="false" customHeight="true" outlineLevel="0" collapsed="false">
      <c r="A19" s="6" t="n">
        <v>28</v>
      </c>
      <c r="B19" s="7" t="str">
        <f aca="false">Paigutus!B33&amp;" "&amp;Paigutus!C33</f>
        <v>Vahur Männa</v>
      </c>
      <c r="C19" s="7"/>
      <c r="D19" s="7"/>
      <c r="G19" s="8" t="n">
        <v>121</v>
      </c>
      <c r="H19" s="9" t="str">
        <f aca="false">IF(Mängud!E22="","",Mängud!E22)</f>
        <v>Kalju Kalda</v>
      </c>
      <c r="I19" s="9"/>
      <c r="J19" s="9"/>
      <c r="P19" s="14"/>
      <c r="S19" s="14"/>
    </row>
    <row r="20" customFormat="false" ht="12.75" hidden="false" customHeight="false" outlineLevel="0" collapsed="false">
      <c r="D20" s="8" t="n">
        <v>105</v>
      </c>
      <c r="E20" s="10" t="str">
        <f aca="false">IF(Mängud!E6="","",Mängud!E6)</f>
        <v>Vahur Männa</v>
      </c>
      <c r="F20" s="10"/>
      <c r="G20" s="10"/>
      <c r="H20" s="11"/>
      <c r="I20" s="12" t="str">
        <f aca="false">IF(Mängud!F22="","",Mängud!F22)</f>
        <v>3:0</v>
      </c>
      <c r="J20" s="8"/>
      <c r="P20" s="14"/>
      <c r="S20" s="14"/>
    </row>
    <row r="21" customFormat="false" ht="12.75" hidden="false" customHeight="true" outlineLevel="0" collapsed="false">
      <c r="A21" s="6" t="n">
        <v>37</v>
      </c>
      <c r="B21" s="13" t="str">
        <f aca="false">Paigutus!B42&amp;" "&amp;Paigutus!C42</f>
        <v>Bye Bye</v>
      </c>
      <c r="C21" s="13"/>
      <c r="D21" s="13"/>
      <c r="E21" s="11"/>
      <c r="F21" s="12" t="str">
        <f aca="false">IF(Mängud!F6="","",Mängud!F6)</f>
        <v>w.o.</v>
      </c>
      <c r="J21" s="14" t="n">
        <v>151</v>
      </c>
      <c r="K21" s="9" t="str">
        <f aca="false">IF(Mängud!E52="","",Mängud!E52)</f>
        <v>Kalju Kalda</v>
      </c>
      <c r="L21" s="9"/>
      <c r="M21" s="9"/>
      <c r="P21" s="14"/>
      <c r="S21" s="14"/>
    </row>
    <row r="22" customFormat="false" ht="12.75" hidden="false" customHeight="false" outlineLevel="0" collapsed="false">
      <c r="D22" s="6" t="n">
        <v>12</v>
      </c>
      <c r="E22" s="7" t="str">
        <f aca="false">Paigutus!B17&amp;" "&amp;Paigutus!C17</f>
        <v>Maie Enni</v>
      </c>
      <c r="F22" s="7"/>
      <c r="G22" s="7"/>
      <c r="J22" s="14"/>
      <c r="K22" s="11"/>
      <c r="L22" s="12" t="str">
        <f aca="false">IF(Mängud!F52="","",Mängud!F52)</f>
        <v>3:0</v>
      </c>
      <c r="M22" s="8"/>
      <c r="P22" s="14"/>
      <c r="S22" s="14"/>
    </row>
    <row r="23" customFormat="false" ht="12.75" hidden="false" customHeight="true" outlineLevel="0" collapsed="false">
      <c r="A23" s="6" t="n">
        <v>21</v>
      </c>
      <c r="B23" s="7" t="str">
        <f aca="false">Paigutus!B26&amp;" "&amp;Paigutus!C26</f>
        <v>Karolin Figol</v>
      </c>
      <c r="C23" s="7"/>
      <c r="D23" s="7"/>
      <c r="G23" s="8" t="n">
        <v>122</v>
      </c>
      <c r="H23" s="10" t="str">
        <f aca="false">IF(Mängud!E23="","",Mängud!E23)</f>
        <v>Karolin Figol</v>
      </c>
      <c r="I23" s="10"/>
      <c r="J23" s="10"/>
      <c r="M23" s="14"/>
      <c r="P23" s="14"/>
      <c r="S23" s="14"/>
    </row>
    <row r="24" customFormat="false" ht="12.75" hidden="false" customHeight="false" outlineLevel="0" collapsed="false">
      <c r="D24" s="8" t="n">
        <v>106</v>
      </c>
      <c r="E24" s="10" t="str">
        <f aca="false">IF(Mängud!E7="","",Mängud!E7)</f>
        <v>Karolin Figol</v>
      </c>
      <c r="F24" s="10"/>
      <c r="G24" s="10"/>
      <c r="H24" s="11"/>
      <c r="I24" s="12" t="str">
        <f aca="false">IF(Mängud!F23="","",Mängud!F23)</f>
        <v>3:2</v>
      </c>
      <c r="M24" s="14"/>
      <c r="P24" s="14"/>
      <c r="S24" s="14"/>
    </row>
    <row r="25" customFormat="false" ht="12.75" hidden="false" customHeight="true" outlineLevel="0" collapsed="false">
      <c r="A25" s="6" t="n">
        <v>44</v>
      </c>
      <c r="B25" s="13" t="str">
        <f aca="false">Paigutus!B49&amp;" "&amp;Paigutus!C49</f>
        <v>Bye Bye</v>
      </c>
      <c r="C25" s="13"/>
      <c r="D25" s="13"/>
      <c r="E25" s="11"/>
      <c r="F25" s="12" t="str">
        <f aca="false">IF(Mängud!F7="","",Mängud!F7)</f>
        <v>w.o.</v>
      </c>
      <c r="M25" s="14" t="n">
        <v>174</v>
      </c>
      <c r="N25" s="10" t="str">
        <f aca="false">IF(Mängud!E75="","",Mängud!E75)</f>
        <v>Allan Salla</v>
      </c>
      <c r="O25" s="10"/>
      <c r="P25" s="10"/>
      <c r="S25" s="14"/>
    </row>
    <row r="26" customFormat="false" ht="12.75" hidden="false" customHeight="false" outlineLevel="0" collapsed="false">
      <c r="D26" s="6" t="n">
        <v>13</v>
      </c>
      <c r="E26" s="7" t="str">
        <f aca="false">Paigutus!B18&amp;" "&amp;Paigutus!C18</f>
        <v>Marika Kotka</v>
      </c>
      <c r="F26" s="7"/>
      <c r="G26" s="7"/>
      <c r="M26" s="14"/>
      <c r="N26" s="11"/>
      <c r="O26" s="12" t="str">
        <f aca="false">IF(Mängud!F75="","",Mängud!F75)</f>
        <v>3:0</v>
      </c>
      <c r="S26" s="14"/>
    </row>
    <row r="27" customFormat="false" ht="12.75" hidden="false" customHeight="true" outlineLevel="0" collapsed="false">
      <c r="A27" s="6" t="n">
        <v>20</v>
      </c>
      <c r="B27" s="7" t="str">
        <f aca="false">Paigutus!B25&amp;" "&amp;Paigutus!C25</f>
        <v>Ene Laur</v>
      </c>
      <c r="C27" s="7"/>
      <c r="D27" s="7"/>
      <c r="G27" s="8" t="n">
        <v>123</v>
      </c>
      <c r="H27" s="9" t="str">
        <f aca="false">IF(Mängud!E24="","",Mängud!E24)</f>
        <v>Ene Laur</v>
      </c>
      <c r="I27" s="9"/>
      <c r="J27" s="9"/>
      <c r="M27" s="14"/>
      <c r="S27" s="14"/>
    </row>
    <row r="28" customFormat="false" ht="12.75" hidden="false" customHeight="false" outlineLevel="0" collapsed="false">
      <c r="D28" s="8" t="n">
        <v>107</v>
      </c>
      <c r="E28" s="10" t="str">
        <f aca="false">IF(Mängud!E8="","",Mängud!E8)</f>
        <v>Ene Laur</v>
      </c>
      <c r="F28" s="10"/>
      <c r="G28" s="10"/>
      <c r="H28" s="11"/>
      <c r="I28" s="12" t="str">
        <f aca="false">IF(Mängud!F24="","",Mängud!F24)</f>
        <v>3:0</v>
      </c>
      <c r="J28" s="8"/>
      <c r="M28" s="14"/>
      <c r="S28" s="14"/>
    </row>
    <row r="29" customFormat="false" ht="12.75" hidden="false" customHeight="true" outlineLevel="0" collapsed="false">
      <c r="A29" s="6" t="n">
        <v>45</v>
      </c>
      <c r="B29" s="13" t="str">
        <f aca="false">Paigutus!B50&amp;" "&amp;Paigutus!C50</f>
        <v>Bye Bye</v>
      </c>
      <c r="C29" s="13"/>
      <c r="D29" s="13"/>
      <c r="E29" s="11"/>
      <c r="F29" s="12" t="str">
        <f aca="false">IF(Mängud!F8="","",Mängud!F8)</f>
        <v>w.o.</v>
      </c>
      <c r="J29" s="14" t="n">
        <v>152</v>
      </c>
      <c r="K29" s="10" t="str">
        <f aca="false">IF(Mängud!E53="","",Mängud!E53)</f>
        <v>Allan Salla</v>
      </c>
      <c r="L29" s="10"/>
      <c r="M29" s="10"/>
      <c r="S29" s="14"/>
    </row>
    <row r="30" customFormat="false" ht="12.75" hidden="false" customHeight="false" outlineLevel="0" collapsed="false">
      <c r="D30" s="6" t="n">
        <v>4</v>
      </c>
      <c r="E30" s="17" t="str">
        <f aca="false">Paigutus!B9&amp;" "&amp;Paigutus!C9</f>
        <v>Allan Salla</v>
      </c>
      <c r="F30" s="17"/>
      <c r="G30" s="17"/>
      <c r="J30" s="14"/>
      <c r="K30" s="11"/>
      <c r="L30" s="12" t="str">
        <f aca="false">IF(Mängud!F53="","",Mängud!F53)</f>
        <v>3:0</v>
      </c>
      <c r="S30" s="14"/>
    </row>
    <row r="31" customFormat="false" ht="12.75" hidden="false" customHeight="true" outlineLevel="0" collapsed="false">
      <c r="A31" s="6" t="n">
        <v>29</v>
      </c>
      <c r="B31" s="7" t="str">
        <f aca="false">Paigutus!B34&amp;" "&amp;Paigutus!C34</f>
        <v>Erika Seffer-müller</v>
      </c>
      <c r="C31" s="7"/>
      <c r="D31" s="7"/>
      <c r="G31" s="8" t="n">
        <v>124</v>
      </c>
      <c r="H31" s="10" t="str">
        <f aca="false">IF(Mängud!E25="","",Mängud!E25)</f>
        <v>Allan Salla</v>
      </c>
      <c r="I31" s="10"/>
      <c r="J31" s="10"/>
      <c r="S31" s="14"/>
    </row>
    <row r="32" customFormat="false" ht="12.75" hidden="false" customHeight="false" outlineLevel="0" collapsed="false">
      <c r="D32" s="8" t="n">
        <v>108</v>
      </c>
      <c r="E32" s="10" t="str">
        <f aca="false">IF(Mängud!E9="","",Mängud!E9)</f>
        <v>Erika Seffer-müller</v>
      </c>
      <c r="F32" s="10"/>
      <c r="G32" s="10"/>
      <c r="H32" s="11"/>
      <c r="I32" s="12" t="str">
        <f aca="false">IF(Mängud!F25="","",Mängud!F25)</f>
        <v>3:0</v>
      </c>
      <c r="S32" s="14"/>
    </row>
    <row r="33" customFormat="false" ht="12.75" hidden="false" customHeight="true" outlineLevel="0" collapsed="false">
      <c r="A33" s="6" t="n">
        <v>36</v>
      </c>
      <c r="B33" s="13" t="str">
        <f aca="false">Paigutus!B41&amp;" "&amp;Paigutus!C41</f>
        <v>Martin Puntso</v>
      </c>
      <c r="C33" s="13"/>
      <c r="D33" s="13"/>
      <c r="E33" s="11"/>
      <c r="F33" s="12" t="str">
        <f aca="false">IF(Mängud!F9="","",Mängud!F9)</f>
        <v>3:0</v>
      </c>
      <c r="P33" s="18" t="s">
        <v>77</v>
      </c>
      <c r="Q33" s="13" t="str">
        <f aca="false">IF(Mängud!E136="","",Mängud!E136)</f>
        <v>Kuido Põder</v>
      </c>
      <c r="R33" s="13"/>
      <c r="S33" s="13"/>
      <c r="T33" s="19" t="n">
        <v>235</v>
      </c>
    </row>
    <row r="34" customFormat="false" ht="12.75" hidden="false" customHeight="false" outlineLevel="0" collapsed="false">
      <c r="D34" s="6" t="n">
        <v>3</v>
      </c>
      <c r="E34" s="7" t="str">
        <f aca="false">Paigutus!B8&amp;" "&amp;Paigutus!C8</f>
        <v>Andres Somer</v>
      </c>
      <c r="F34" s="7"/>
      <c r="G34" s="7"/>
      <c r="Q34" s="11"/>
      <c r="R34" s="12" t="str">
        <f aca="false">IF(Mängud!F136="","",Mängud!F136)</f>
        <v>3:0</v>
      </c>
      <c r="S34" s="8"/>
    </row>
    <row r="35" customFormat="false" ht="12.75" hidden="false" customHeight="true" outlineLevel="0" collapsed="false">
      <c r="A35" s="6" t="n">
        <v>30</v>
      </c>
      <c r="B35" s="7" t="str">
        <f aca="false">Paigutus!B35&amp;" "&amp;Paigutus!C35</f>
        <v>Taavi Miku</v>
      </c>
      <c r="C35" s="7"/>
      <c r="D35" s="7"/>
      <c r="G35" s="8" t="n">
        <v>125</v>
      </c>
      <c r="H35" s="9" t="str">
        <f aca="false">IF(Mängud!E26="","",Mängud!E26)</f>
        <v>Andres Somer</v>
      </c>
      <c r="I35" s="9"/>
      <c r="J35" s="9"/>
      <c r="S35" s="14"/>
    </row>
    <row r="36" customFormat="false" ht="12.75" hidden="false" customHeight="false" outlineLevel="0" collapsed="false">
      <c r="D36" s="8" t="n">
        <v>109</v>
      </c>
      <c r="E36" s="10" t="str">
        <f aca="false">IF(Mängud!E10="","",Mängud!E10)</f>
        <v>Taavi Miku</v>
      </c>
      <c r="F36" s="10"/>
      <c r="G36" s="10"/>
      <c r="H36" s="11"/>
      <c r="I36" s="12" t="str">
        <f aca="false">IF(Mängud!F26="","",Mängud!F26)</f>
        <v>3:0</v>
      </c>
      <c r="J36" s="8"/>
      <c r="S36" s="14"/>
    </row>
    <row r="37" customFormat="false" ht="12.75" hidden="false" customHeight="true" outlineLevel="0" collapsed="false">
      <c r="A37" s="6" t="n">
        <v>35</v>
      </c>
      <c r="B37" s="13" t="str">
        <f aca="false">Paigutus!B40&amp;" "&amp;Paigutus!C40</f>
        <v>Oskar Härmaste</v>
      </c>
      <c r="C37" s="13"/>
      <c r="D37" s="13"/>
      <c r="E37" s="11"/>
      <c r="F37" s="12" t="str">
        <f aca="false">IF(Mängud!F10="","",Mängud!F10)</f>
        <v>3:0</v>
      </c>
      <c r="J37" s="14" t="n">
        <v>153</v>
      </c>
      <c r="K37" s="9" t="str">
        <f aca="false">IF(Mängud!E54="","",Mängud!E54)</f>
        <v>Andres Somer</v>
      </c>
      <c r="L37" s="9"/>
      <c r="M37" s="9"/>
      <c r="S37" s="14"/>
    </row>
    <row r="38" customFormat="false" ht="12.75" hidden="false" customHeight="false" outlineLevel="0" collapsed="false">
      <c r="D38" s="6" t="n">
        <v>14</v>
      </c>
      <c r="E38" s="7" t="str">
        <f aca="false">Paigutus!B19&amp;" "&amp;Paigutus!C19</f>
        <v>Raigo Rommot</v>
      </c>
      <c r="F38" s="7"/>
      <c r="G38" s="7"/>
      <c r="J38" s="14"/>
      <c r="K38" s="11"/>
      <c r="L38" s="12" t="str">
        <f aca="false">IF(Mängud!F54="","",Mängud!F54)</f>
        <v>3:0</v>
      </c>
      <c r="M38" s="8"/>
      <c r="S38" s="14"/>
    </row>
    <row r="39" customFormat="false" ht="12.75" hidden="false" customHeight="true" outlineLevel="0" collapsed="false">
      <c r="A39" s="6" t="n">
        <v>19</v>
      </c>
      <c r="B39" s="7" t="str">
        <f aca="false">Paigutus!B24&amp;" "&amp;Paigutus!C24</f>
        <v>Heino Vanker</v>
      </c>
      <c r="C39" s="7"/>
      <c r="D39" s="7"/>
      <c r="G39" s="8" t="n">
        <v>126</v>
      </c>
      <c r="H39" s="10" t="str">
        <f aca="false">IF(Mängud!E27="","",Mängud!E27)</f>
        <v>Heino Vanker</v>
      </c>
      <c r="I39" s="10"/>
      <c r="J39" s="10"/>
      <c r="M39" s="14"/>
      <c r="S39" s="14"/>
    </row>
    <row r="40" customFormat="false" ht="12.75" hidden="false" customHeight="false" outlineLevel="0" collapsed="false">
      <c r="A40" s="20"/>
      <c r="D40" s="8" t="n">
        <v>110</v>
      </c>
      <c r="E40" s="10" t="str">
        <f aca="false">IF(Mängud!E11="","",Mängud!E11)</f>
        <v>Heino Vanker</v>
      </c>
      <c r="F40" s="10"/>
      <c r="G40" s="10"/>
      <c r="H40" s="11"/>
      <c r="I40" s="12" t="str">
        <f aca="false">IF(Mängud!F27="","",Mängud!F27)</f>
        <v>3:2</v>
      </c>
      <c r="M40" s="14"/>
      <c r="S40" s="14"/>
    </row>
    <row r="41" customFormat="false" ht="12.75" hidden="false" customHeight="true" outlineLevel="0" collapsed="false">
      <c r="A41" s="6" t="n">
        <v>46</v>
      </c>
      <c r="B41" s="13" t="str">
        <f aca="false">Paigutus!B51&amp;" "&amp;Paigutus!C51</f>
        <v>Bye Bye</v>
      </c>
      <c r="C41" s="13"/>
      <c r="D41" s="13"/>
      <c r="E41" s="11"/>
      <c r="F41" s="12" t="str">
        <f aca="false">IF(Mängud!F11="","",Mängud!F11)</f>
        <v>w.o.</v>
      </c>
      <c r="M41" s="14" t="n">
        <v>175</v>
      </c>
      <c r="N41" s="9" t="str">
        <f aca="false">IF(Mängud!E76="","",Mängud!E76)</f>
        <v>Andres Somer</v>
      </c>
      <c r="O41" s="9"/>
      <c r="P41" s="9"/>
      <c r="S41" s="14"/>
    </row>
    <row r="42" customFormat="false" ht="12.75" hidden="false" customHeight="false" outlineLevel="0" collapsed="false">
      <c r="D42" s="6" t="n">
        <v>11</v>
      </c>
      <c r="E42" s="7" t="str">
        <f aca="false">Paigutus!B16&amp;" "&amp;Paigutus!C16</f>
        <v>Ain Raid</v>
      </c>
      <c r="F42" s="7"/>
      <c r="G42" s="7"/>
      <c r="M42" s="14"/>
      <c r="N42" s="11"/>
      <c r="O42" s="12" t="str">
        <f aca="false">IF(Mängud!F76="","",Mängud!F76)</f>
        <v>3:0</v>
      </c>
      <c r="P42" s="8"/>
      <c r="S42" s="14"/>
    </row>
    <row r="43" customFormat="false" ht="12.75" hidden="false" customHeight="true" outlineLevel="0" collapsed="false">
      <c r="A43" s="6" t="n">
        <v>22</v>
      </c>
      <c r="B43" s="7" t="str">
        <f aca="false">Paigutus!B27&amp;" "&amp;Paigutus!C27</f>
        <v>Aleksander Tuhkanen</v>
      </c>
      <c r="C43" s="7"/>
      <c r="D43" s="7"/>
      <c r="G43" s="8" t="n">
        <v>127</v>
      </c>
      <c r="H43" s="9" t="str">
        <f aca="false">IF(Mängud!E28="","",Mängud!E28)</f>
        <v>Ain Raid</v>
      </c>
      <c r="I43" s="9"/>
      <c r="J43" s="9"/>
      <c r="M43" s="14"/>
      <c r="P43" s="14"/>
      <c r="S43" s="14"/>
    </row>
    <row r="44" customFormat="false" ht="12.75" hidden="false" customHeight="false" outlineLevel="0" collapsed="false">
      <c r="D44" s="8" t="n">
        <v>111</v>
      </c>
      <c r="E44" s="10" t="str">
        <f aca="false">IF(Mängud!E12="","",Mängud!E12)</f>
        <v>Aleksander Tuhkanen</v>
      </c>
      <c r="F44" s="10"/>
      <c r="G44" s="10"/>
      <c r="H44" s="11"/>
      <c r="I44" s="12" t="str">
        <f aca="false">IF(Mängud!F28="","",Mängud!F28)</f>
        <v>3:1</v>
      </c>
      <c r="J44" s="8"/>
      <c r="M44" s="14"/>
      <c r="P44" s="14"/>
      <c r="S44" s="14"/>
    </row>
    <row r="45" customFormat="false" ht="12.75" hidden="false" customHeight="true" outlineLevel="0" collapsed="false">
      <c r="A45" s="6" t="n">
        <v>43</v>
      </c>
      <c r="B45" s="13" t="str">
        <f aca="false">Paigutus!B48&amp;" "&amp;Paigutus!C48</f>
        <v>Bye Bye</v>
      </c>
      <c r="C45" s="13"/>
      <c r="D45" s="13"/>
      <c r="E45" s="11"/>
      <c r="F45" s="12" t="str">
        <f aca="false">IF(Mängud!F12="","",Mängud!F12)</f>
        <v>w.o.</v>
      </c>
      <c r="J45" s="14" t="n">
        <v>154</v>
      </c>
      <c r="K45" s="10" t="str">
        <f aca="false">IF(Mängud!E55="","",Mängud!E55)</f>
        <v>Keit Reinsalu</v>
      </c>
      <c r="L45" s="10"/>
      <c r="M45" s="10"/>
      <c r="P45" s="14"/>
      <c r="S45" s="14"/>
    </row>
    <row r="46" customFormat="false" ht="12.75" hidden="false" customHeight="false" outlineLevel="0" collapsed="false">
      <c r="D46" s="6" t="n">
        <v>6</v>
      </c>
      <c r="E46" s="7" t="str">
        <f aca="false">Paigutus!B11&amp;" "&amp;Paigutus!C11</f>
        <v>Keit Reinsalu</v>
      </c>
      <c r="F46" s="7"/>
      <c r="G46" s="7"/>
      <c r="J46" s="14"/>
      <c r="K46" s="11"/>
      <c r="L46" s="12" t="str">
        <f aca="false">IF(Mängud!F55="","",Mängud!F55)</f>
        <v>3:1</v>
      </c>
      <c r="P46" s="14"/>
      <c r="S46" s="14"/>
    </row>
    <row r="47" customFormat="false" ht="12.75" hidden="false" customHeight="true" outlineLevel="0" collapsed="false">
      <c r="A47" s="6" t="n">
        <v>27</v>
      </c>
      <c r="B47" s="7" t="str">
        <f aca="false">Paigutus!B32&amp;" "&amp;Paigutus!C32</f>
        <v>Heiki Hansar</v>
      </c>
      <c r="C47" s="7"/>
      <c r="D47" s="7"/>
      <c r="G47" s="8" t="n">
        <v>128</v>
      </c>
      <c r="H47" s="10" t="str">
        <f aca="false">IF(Mängud!E29="","",Mängud!E29)</f>
        <v>Keit Reinsalu</v>
      </c>
      <c r="I47" s="10"/>
      <c r="J47" s="10"/>
      <c r="P47" s="14"/>
      <c r="S47" s="14"/>
    </row>
    <row r="48" customFormat="false" ht="12.75" hidden="false" customHeight="false" outlineLevel="0" collapsed="false">
      <c r="D48" s="8" t="n">
        <v>112</v>
      </c>
      <c r="E48" s="10" t="str">
        <f aca="false">IF(Mängud!E13="","",Mängud!E13)</f>
        <v>Heiki Hansar</v>
      </c>
      <c r="F48" s="10"/>
      <c r="G48" s="10"/>
      <c r="H48" s="11"/>
      <c r="I48" s="12" t="str">
        <f aca="false">IF(Mängud!F29="","",Mängud!F29)</f>
        <v>3:0</v>
      </c>
      <c r="P48" s="14"/>
      <c r="S48" s="14"/>
    </row>
    <row r="49" customFormat="false" ht="12.75" hidden="false" customHeight="true" outlineLevel="0" collapsed="false">
      <c r="A49" s="6" t="n">
        <v>38</v>
      </c>
      <c r="B49" s="13" t="str">
        <f aca="false">Paigutus!B43&amp;" "&amp;Paigutus!C43</f>
        <v>Bye Bye</v>
      </c>
      <c r="C49" s="13"/>
      <c r="D49" s="13"/>
      <c r="E49" s="11"/>
      <c r="F49" s="12" t="str">
        <f aca="false">IF(Mängud!F13="","",Mängud!F13)</f>
        <v>w.o.</v>
      </c>
      <c r="P49" s="14" t="n">
        <v>206</v>
      </c>
      <c r="Q49" s="10" t="str">
        <f aca="false">IF(Mängud!E107="","",Mängud!E107)</f>
        <v>Aksel Laks</v>
      </c>
      <c r="R49" s="10"/>
      <c r="S49" s="10"/>
    </row>
    <row r="50" customFormat="false" ht="12.75" hidden="false" customHeight="false" outlineLevel="0" collapsed="false">
      <c r="D50" s="6" t="n">
        <v>7</v>
      </c>
      <c r="E50" s="7" t="str">
        <f aca="false">Paigutus!B12&amp;" "&amp;Paigutus!C12</f>
        <v>Allar Oviir</v>
      </c>
      <c r="F50" s="7"/>
      <c r="G50" s="7"/>
      <c r="P50" s="14"/>
      <c r="Q50" s="11"/>
      <c r="R50" s="12" t="str">
        <f aca="false">IF(Mängud!F107="","",Mängud!F107)</f>
        <v>3:0</v>
      </c>
    </row>
    <row r="51" customFormat="false" ht="12.75" hidden="false" customHeight="true" outlineLevel="0" collapsed="false">
      <c r="A51" s="6" t="n">
        <v>26</v>
      </c>
      <c r="B51" s="7" t="str">
        <f aca="false">Paigutus!B31&amp;" "&amp;Paigutus!C31</f>
        <v>Oleg Rättel</v>
      </c>
      <c r="C51" s="7"/>
      <c r="D51" s="7"/>
      <c r="G51" s="8" t="n">
        <v>129</v>
      </c>
      <c r="H51" s="9" t="str">
        <f aca="false">IF(Mängud!E30="","",Mängud!E30)</f>
        <v>Allar Oviir</v>
      </c>
      <c r="I51" s="9"/>
      <c r="J51" s="9"/>
      <c r="P51" s="14"/>
    </row>
    <row r="52" customFormat="false" ht="12.75" hidden="false" customHeight="false" outlineLevel="0" collapsed="false">
      <c r="D52" s="8" t="n">
        <v>113</v>
      </c>
      <c r="E52" s="10" t="str">
        <f aca="false">IF(Mängud!E14="","",Mängud!E14)</f>
        <v>Oleg Rättel</v>
      </c>
      <c r="F52" s="10"/>
      <c r="G52" s="10"/>
      <c r="H52" s="11"/>
      <c r="I52" s="12" t="str">
        <f aca="false">IF(Mängud!F30="","",Mängud!F30)</f>
        <v>3:1</v>
      </c>
      <c r="J52" s="8"/>
      <c r="P52" s="14"/>
    </row>
    <row r="53" customFormat="false" ht="12.75" hidden="false" customHeight="true" outlineLevel="0" collapsed="false">
      <c r="A53" s="6" t="n">
        <v>39</v>
      </c>
      <c r="B53" s="13" t="str">
        <f aca="false">Paigutus!B44&amp;" "&amp;Paigutus!C44</f>
        <v>Bye Bye</v>
      </c>
      <c r="C53" s="13"/>
      <c r="D53" s="13"/>
      <c r="E53" s="11"/>
      <c r="F53" s="12" t="str">
        <f aca="false">IF(Mängud!F14="","",Mängud!F14)</f>
        <v>w.o.</v>
      </c>
      <c r="J53" s="14" t="n">
        <v>155</v>
      </c>
      <c r="K53" s="9" t="str">
        <f aca="false">IF(Mängud!E56="","",Mängud!E56)</f>
        <v>Rene Kaljuvee</v>
      </c>
      <c r="L53" s="9"/>
      <c r="M53" s="9"/>
      <c r="P53" s="14"/>
    </row>
    <row r="54" customFormat="false" ht="12.75" hidden="false" customHeight="false" outlineLevel="0" collapsed="false">
      <c r="D54" s="6" t="n">
        <v>10</v>
      </c>
      <c r="E54" s="7" t="str">
        <f aca="false">Paigutus!B15&amp;" "&amp;Paigutus!C15</f>
        <v>Rene Kaljuvee</v>
      </c>
      <c r="F54" s="7"/>
      <c r="G54" s="7"/>
      <c r="J54" s="14"/>
      <c r="K54" s="11"/>
      <c r="L54" s="12" t="str">
        <f aca="false">IF(Mängud!F56="","",Mängud!F56)</f>
        <v>3:0</v>
      </c>
      <c r="M54" s="8"/>
      <c r="P54" s="14"/>
    </row>
    <row r="55" customFormat="false" ht="12.75" hidden="false" customHeight="false" outlineLevel="0" collapsed="false">
      <c r="A55" s="6" t="n">
        <v>23</v>
      </c>
      <c r="B55" s="7" t="str">
        <f aca="false">Paigutus!B28&amp;" "&amp;Paigutus!C28</f>
        <v>Kristi Kruusimaa</v>
      </c>
      <c r="C55" s="7"/>
      <c r="D55" s="7"/>
      <c r="G55" s="8" t="n">
        <v>130</v>
      </c>
      <c r="H55" s="10" t="str">
        <f aca="false">IF(Mängud!E31="","",Mängud!E31)</f>
        <v>Rene Kaljuvee</v>
      </c>
      <c r="I55" s="10"/>
      <c r="J55" s="10"/>
      <c r="M55" s="14"/>
      <c r="P55" s="14"/>
    </row>
    <row r="56" customFormat="false" ht="12.75" hidden="false" customHeight="false" outlineLevel="0" collapsed="false">
      <c r="D56" s="8" t="n">
        <v>114</v>
      </c>
      <c r="E56" s="10" t="str">
        <f aca="false">IF(Mängud!E15="","",Mängud!E15)</f>
        <v>Kristi Kruusimaa</v>
      </c>
      <c r="F56" s="10"/>
      <c r="G56" s="10"/>
      <c r="H56" s="11"/>
      <c r="I56" s="12" t="str">
        <f aca="false">IF(Mängud!F31="","",Mängud!F31)</f>
        <v>3:0</v>
      </c>
      <c r="M56" s="14"/>
      <c r="P56" s="14"/>
    </row>
    <row r="57" customFormat="false" ht="12.75" hidden="false" customHeight="false" outlineLevel="0" collapsed="false">
      <c r="A57" s="6" t="n">
        <v>42</v>
      </c>
      <c r="B57" s="13" t="str">
        <f aca="false">Paigutus!B47&amp;" "&amp;Paigutus!C47</f>
        <v>Bye Bye</v>
      </c>
      <c r="C57" s="13"/>
      <c r="D57" s="13"/>
      <c r="E57" s="11"/>
      <c r="F57" s="12" t="str">
        <f aca="false">IF(Mängud!F15="","",Mängud!F15)</f>
        <v>w.o.</v>
      </c>
      <c r="M57" s="14" t="n">
        <v>176</v>
      </c>
      <c r="N57" s="10" t="str">
        <f aca="false">IF(Mängud!E77="","",Mängud!E77)</f>
        <v>Aksel Laks</v>
      </c>
      <c r="O57" s="10"/>
      <c r="P57" s="10"/>
    </row>
    <row r="58" customFormat="false" ht="12.75" hidden="false" customHeight="false" outlineLevel="0" collapsed="false">
      <c r="D58" s="6" t="n">
        <v>15</v>
      </c>
      <c r="E58" s="7" t="str">
        <f aca="false">Paigutus!B20&amp;" "&amp;Paigutus!C20</f>
        <v>Toomas Hansar</v>
      </c>
      <c r="F58" s="7"/>
      <c r="G58" s="7"/>
      <c r="M58" s="14"/>
      <c r="N58" s="11"/>
      <c r="O58" s="12" t="str">
        <f aca="false">IF(Mängud!F77="","",Mängud!F77)</f>
        <v>3:0</v>
      </c>
    </row>
    <row r="59" customFormat="false" ht="12.75" hidden="false" customHeight="false" outlineLevel="0" collapsed="false">
      <c r="A59" s="6" t="n">
        <v>18</v>
      </c>
      <c r="B59" s="7" t="str">
        <f aca="false">Paigutus!B23&amp;" "&amp;Paigutus!C23</f>
        <v>Mati Türk</v>
      </c>
      <c r="C59" s="7"/>
      <c r="D59" s="7"/>
      <c r="G59" s="8" t="n">
        <v>131</v>
      </c>
      <c r="H59" s="9" t="str">
        <f aca="false">IF(Mängud!E32="","",Mängud!E32)</f>
        <v>Toomas Hansar</v>
      </c>
      <c r="I59" s="9"/>
      <c r="J59" s="9"/>
      <c r="M59" s="14"/>
    </row>
    <row r="60" customFormat="false" ht="12.75" hidden="false" customHeight="false" outlineLevel="0" collapsed="false">
      <c r="D60" s="8" t="n">
        <v>115</v>
      </c>
      <c r="E60" s="10" t="str">
        <f aca="false">IF(Mängud!E16="","",Mängud!E16)</f>
        <v>Mati Türk</v>
      </c>
      <c r="F60" s="10"/>
      <c r="G60" s="10"/>
      <c r="I60" s="12" t="str">
        <f aca="false">IF(Mängud!F32="","",Mängud!F32)</f>
        <v>3:1</v>
      </c>
      <c r="J60" s="8"/>
      <c r="M60" s="14"/>
    </row>
    <row r="61" customFormat="false" ht="12.75" hidden="false" customHeight="false" outlineLevel="0" collapsed="false">
      <c r="A61" s="6" t="n">
        <v>47</v>
      </c>
      <c r="B61" s="13" t="str">
        <f aca="false">Paigutus!B52&amp;" "&amp;Paigutus!C52</f>
        <v>Bye Bye</v>
      </c>
      <c r="C61" s="13"/>
      <c r="D61" s="13"/>
      <c r="E61" s="11"/>
      <c r="F61" s="12" t="str">
        <f aca="false">IF(Mängud!F16="","",Mängud!F16)</f>
        <v>w.o.</v>
      </c>
      <c r="J61" s="14" t="n">
        <v>156</v>
      </c>
      <c r="K61" s="10" t="str">
        <f aca="false">IF(Mängud!E57="","",Mängud!E57)</f>
        <v>Aksel Laks</v>
      </c>
      <c r="L61" s="10"/>
      <c r="M61" s="10"/>
    </row>
    <row r="62" customFormat="false" ht="12.75" hidden="false" customHeight="false" outlineLevel="0" collapsed="false">
      <c r="D62" s="6" t="n">
        <v>2</v>
      </c>
      <c r="E62" s="7" t="str">
        <f aca="false">Paigutus!B7&amp;" "&amp;Paigutus!C7</f>
        <v>Aksel Laks</v>
      </c>
      <c r="F62" s="7"/>
      <c r="G62" s="7"/>
      <c r="J62" s="14"/>
      <c r="K62" s="11"/>
      <c r="L62" s="12" t="str">
        <f aca="false">IF(Mängud!F57="","",Mängud!F57)</f>
        <v>3:1</v>
      </c>
    </row>
    <row r="63" customFormat="false" ht="12.75" hidden="false" customHeight="false" outlineLevel="0" collapsed="false">
      <c r="A63" s="6" t="n">
        <v>31</v>
      </c>
      <c r="B63" s="7" t="str">
        <f aca="false">Paigutus!B36&amp;" "&amp;Paigutus!C36</f>
        <v>Romet Rättel</v>
      </c>
      <c r="C63" s="7"/>
      <c r="D63" s="7"/>
      <c r="G63" s="8" t="n">
        <v>132</v>
      </c>
      <c r="H63" s="10" t="str">
        <f aca="false">IF(Mängud!E33="","",Mängud!E33)</f>
        <v>Aksel Laks</v>
      </c>
      <c r="I63" s="10"/>
      <c r="J63" s="10"/>
      <c r="P63" s="6" t="n">
        <v>-235</v>
      </c>
      <c r="Q63" s="7" t="str">
        <f aca="false">IF(Q33="","",IF(Q33=Q17,Q49,Q17))</f>
        <v>Aksel Laks</v>
      </c>
      <c r="R63" s="7"/>
      <c r="S63" s="7"/>
      <c r="T63" s="6" t="s">
        <v>78</v>
      </c>
    </row>
    <row r="64" customFormat="false" ht="12.75" hidden="false" customHeight="false" outlineLevel="0" collapsed="false">
      <c r="D64" s="8" t="n">
        <v>116</v>
      </c>
      <c r="E64" s="10" t="str">
        <f aca="false">IF(Mängud!E17="","",Mängud!E17)</f>
        <v>Romet Rättel</v>
      </c>
      <c r="F64" s="10"/>
      <c r="G64" s="10"/>
      <c r="H64" s="11"/>
      <c r="I64" s="12" t="str">
        <f aca="false">IF(Mängud!F33="","",Mängud!F33)</f>
        <v>3:0</v>
      </c>
    </row>
    <row r="65" customFormat="false" ht="11.25" hidden="false" customHeight="true" outlineLevel="0" collapsed="false">
      <c r="A65" s="6" t="n">
        <v>34</v>
      </c>
      <c r="B65" s="13" t="str">
        <f aca="false">Paigutus!B39&amp;" "&amp;Paigutus!C39</f>
        <v>Janar Loorents</v>
      </c>
      <c r="C65" s="13"/>
      <c r="D65" s="13"/>
      <c r="E65" s="11"/>
      <c r="F65" s="12" t="str">
        <f aca="false">IF(Mängud!F17="","",Mängud!F17)</f>
        <v>3:0</v>
      </c>
    </row>
  </sheetData>
  <mergeCells count="97">
    <mergeCell ref="E2:G2"/>
    <mergeCell ref="K2:N2"/>
    <mergeCell ref="B3:D3"/>
    <mergeCell ref="H3:J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E38:G38"/>
    <mergeCell ref="B39:D39"/>
    <mergeCell ref="H39:J39"/>
    <mergeCell ref="E40:G40"/>
    <mergeCell ref="B41:D41"/>
    <mergeCell ref="N41:P41"/>
    <mergeCell ref="E42:G42"/>
    <mergeCell ref="B43:D43"/>
    <mergeCell ref="H43:J43"/>
    <mergeCell ref="E44:G44"/>
    <mergeCell ref="B45:D45"/>
    <mergeCell ref="K45:M45"/>
    <mergeCell ref="E46:G46"/>
    <mergeCell ref="B47:D47"/>
    <mergeCell ref="H47:J47"/>
    <mergeCell ref="E48:G48"/>
    <mergeCell ref="B49:D49"/>
    <mergeCell ref="Q49:S49"/>
    <mergeCell ref="E50:G50"/>
    <mergeCell ref="B51:D51"/>
    <mergeCell ref="H51:J51"/>
    <mergeCell ref="E52:G52"/>
    <mergeCell ref="B53:D53"/>
    <mergeCell ref="K53:M53"/>
    <mergeCell ref="E54:G54"/>
    <mergeCell ref="B55:D55"/>
    <mergeCell ref="H55:J55"/>
    <mergeCell ref="E56:G56"/>
    <mergeCell ref="B57:D57"/>
    <mergeCell ref="N57:P57"/>
    <mergeCell ref="E58:G58"/>
    <mergeCell ref="B59:D59"/>
    <mergeCell ref="H59:J59"/>
    <mergeCell ref="E60:G60"/>
    <mergeCell ref="B61:D61"/>
    <mergeCell ref="K61:M61"/>
    <mergeCell ref="E62:G62"/>
    <mergeCell ref="B63:D63"/>
    <mergeCell ref="H63:J63"/>
    <mergeCell ref="Q63:S63"/>
    <mergeCell ref="E64:G64"/>
    <mergeCell ref="B65:D65"/>
  </mergeCells>
  <printOptions headings="false" gridLines="false" gridLinesSet="true" horizontalCentered="false" verticalCentered="false"/>
  <pageMargins left="0.236111111111111" right="0.157638888888889" top="0.196527777777778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W63" activeCellId="0" sqref="W63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56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K1" s="3" t="s">
        <v>79</v>
      </c>
      <c r="L1" s="3"/>
      <c r="M1" s="3"/>
      <c r="N1" s="3"/>
      <c r="V1" s="1"/>
    </row>
    <row r="2" s="2" customFormat="true" ht="11.25" hidden="false" customHeight="false" outlineLevel="0" collapsed="false">
      <c r="V2" s="1"/>
    </row>
    <row r="3" s="2" customFormat="true" ht="11.25" hidden="false" customHeight="false" outlineLevel="0" collapsed="false">
      <c r="G3" s="6" t="n">
        <v>-152</v>
      </c>
      <c r="H3" s="7" t="str">
        <f aca="false">IF(Plussring!K29="","",IF(Plussring!K29=Plussring!H27,Plussring!H31,Plussring!H27))</f>
        <v>Ene Laur</v>
      </c>
      <c r="I3" s="7"/>
      <c r="J3" s="7"/>
      <c r="V3" s="1"/>
    </row>
    <row r="4" s="2" customFormat="true" ht="11.25" hidden="false" customHeight="false" outlineLevel="0" collapsed="false">
      <c r="A4" s="6" t="n">
        <v>-125</v>
      </c>
      <c r="B4" s="7" t="str">
        <f aca="false">IF(Plussring!H35="","",IF(Plussring!H35=Plussring!E34,Plussring!E36,Plussring!E34))</f>
        <v>Taavi Miku</v>
      </c>
      <c r="C4" s="7"/>
      <c r="D4" s="7"/>
      <c r="J4" s="14"/>
      <c r="V4" s="1"/>
    </row>
    <row r="5" s="2" customFormat="true" ht="11.25" hidden="false" customHeight="false" outlineLevel="0" collapsed="false">
      <c r="D5" s="8" t="n">
        <v>133</v>
      </c>
      <c r="E5" s="9" t="str">
        <f aca="false">IF(Mängud!E34="","",Mängud!E34)</f>
        <v>Taavi Miku</v>
      </c>
      <c r="F5" s="9"/>
      <c r="G5" s="9"/>
      <c r="J5" s="14" t="n">
        <v>177</v>
      </c>
      <c r="K5" s="9" t="str">
        <f aca="false">IF(Mängud!E78="","",Mängud!E78)</f>
        <v>Raigo Rommot</v>
      </c>
      <c r="L5" s="9"/>
      <c r="M5" s="9"/>
      <c r="V5" s="1"/>
    </row>
    <row r="6" s="2" customFormat="true" ht="11.25" hidden="false" customHeight="true" outlineLevel="0" collapsed="false">
      <c r="A6" s="6" t="n">
        <v>-101</v>
      </c>
      <c r="B6" s="13" t="str">
        <f aca="false">IF(Plussring!E4="","",IF(Plussring!E4=Plussring!B3,Plussring!B5,Plussring!B3))</f>
        <v>Romi Buusman</v>
      </c>
      <c r="C6" s="13"/>
      <c r="D6" s="13"/>
      <c r="E6" s="11"/>
      <c r="F6" s="12" t="str">
        <f aca="false">IF(Mängud!F34="","",(Mängud!F34))</f>
        <v>3:0</v>
      </c>
      <c r="G6" s="8"/>
      <c r="J6" s="14"/>
      <c r="K6" s="11"/>
      <c r="L6" s="12" t="str">
        <f aca="false">IF(Mängud!F78="","",Mängud!F78)</f>
        <v>3:0</v>
      </c>
      <c r="M6" s="8"/>
      <c r="V6" s="1"/>
    </row>
    <row r="7" s="2" customFormat="true" ht="11.25" hidden="false" customHeight="false" outlineLevel="0" collapsed="false">
      <c r="G7" s="14" t="n">
        <v>157</v>
      </c>
      <c r="H7" s="10" t="str">
        <f aca="false">IF(Mängud!E58="","",Mängud!E58)</f>
        <v>Raigo Rommot</v>
      </c>
      <c r="I7" s="10"/>
      <c r="J7" s="10"/>
      <c r="M7" s="14"/>
      <c r="V7" s="1"/>
    </row>
    <row r="8" s="2" customFormat="true" ht="11.25" hidden="false" customHeight="true" outlineLevel="0" collapsed="false">
      <c r="A8" s="6" t="n">
        <v>-126</v>
      </c>
      <c r="B8" s="7" t="str">
        <f aca="false">IF(Plussring!H39="","",IF(Plussring!H39=Plussring!E38,Plussring!E40,Plussring!E38))</f>
        <v>Raigo Rommot</v>
      </c>
      <c r="C8" s="7"/>
      <c r="D8" s="7"/>
      <c r="G8" s="14"/>
      <c r="H8" s="11"/>
      <c r="I8" s="12" t="str">
        <f aca="false">IF(Mängud!F58="","",Mängud!F58)</f>
        <v>3:0</v>
      </c>
      <c r="M8" s="14"/>
      <c r="V8" s="1"/>
    </row>
    <row r="9" s="2" customFormat="true" ht="11.25" hidden="false" customHeight="false" outlineLevel="0" collapsed="false">
      <c r="D9" s="8" t="n">
        <v>134</v>
      </c>
      <c r="E9" s="10" t="str">
        <f aca="false">IF(Mängud!E35="","",Mängud!E35)</f>
        <v>Raigo Rommot</v>
      </c>
      <c r="F9" s="10"/>
      <c r="G9" s="10"/>
      <c r="M9" s="14" t="n">
        <v>197</v>
      </c>
      <c r="N9" s="9" t="str">
        <f aca="false">IF(Mängud!E98="","",Mängud!E98)</f>
        <v>Karolin Figol</v>
      </c>
      <c r="O9" s="9"/>
      <c r="P9" s="9"/>
      <c r="Q9" s="21"/>
      <c r="V9" s="1"/>
    </row>
    <row r="10" s="2" customFormat="true" ht="11.25" hidden="false" customHeight="true" outlineLevel="0" collapsed="false">
      <c r="A10" s="6" t="n">
        <v>-102</v>
      </c>
      <c r="B10" s="13" t="str">
        <f aca="false">IF(Plussring!E8="","",IF(Plussring!E8=Plussring!B7,Plussring!B9,Plussring!B7))</f>
        <v>Bye Bye</v>
      </c>
      <c r="C10" s="13"/>
      <c r="D10" s="13"/>
      <c r="E10" s="11"/>
      <c r="F10" s="12" t="str">
        <f aca="false">IF(Mängud!F35="","",(Mängud!F35))</f>
        <v>w.o.</v>
      </c>
      <c r="M10" s="14"/>
      <c r="N10" s="11"/>
      <c r="O10" s="12" t="str">
        <f aca="false">IF(Mängud!F98="","",Mängud!F98)</f>
        <v>3:1</v>
      </c>
      <c r="Q10" s="22"/>
      <c r="V10" s="1"/>
    </row>
    <row r="11" s="2" customFormat="true" ht="11.25" hidden="false" customHeight="false" outlineLevel="0" collapsed="false">
      <c r="G11" s="6" t="n">
        <v>-151</v>
      </c>
      <c r="H11" s="7" t="str">
        <f aca="false">IF(Plussring!K21="","",IF(Plussring!K21=Plussring!H19,Plussring!H23,Plussring!H19))</f>
        <v>Karolin Figol</v>
      </c>
      <c r="I11" s="7"/>
      <c r="J11" s="7"/>
      <c r="M11" s="14"/>
      <c r="P11" s="14"/>
      <c r="V11" s="1"/>
    </row>
    <row r="12" s="2" customFormat="true" ht="11.25" hidden="false" customHeight="true" outlineLevel="0" collapsed="false">
      <c r="A12" s="6" t="n">
        <v>-127</v>
      </c>
      <c r="B12" s="7" t="str">
        <f aca="false">IF(Plussring!H43="","",IF(Plussring!H43=Plussring!E42,Plussring!E44,Plussring!E42))</f>
        <v>Aleksander Tuhkanen</v>
      </c>
      <c r="C12" s="7"/>
      <c r="D12" s="7"/>
      <c r="J12" s="8"/>
      <c r="M12" s="14"/>
      <c r="P12" s="14"/>
      <c r="V12" s="1"/>
    </row>
    <row r="13" s="2" customFormat="true" ht="11.25" hidden="false" customHeight="false" outlineLevel="0" collapsed="false">
      <c r="D13" s="8" t="n">
        <v>135</v>
      </c>
      <c r="E13" s="9" t="str">
        <f aca="false">IF(Mängud!E36="","",Mängud!E36)</f>
        <v>Aleksander Tuhkanen</v>
      </c>
      <c r="F13" s="9"/>
      <c r="G13" s="9"/>
      <c r="J13" s="14" t="n">
        <v>178</v>
      </c>
      <c r="K13" s="10" t="str">
        <f aca="false">IF(Mängud!E79="","",Mängud!E79)</f>
        <v>Karolin Figol</v>
      </c>
      <c r="L13" s="10"/>
      <c r="M13" s="10"/>
      <c r="P13" s="14" t="n">
        <v>215</v>
      </c>
      <c r="Q13" s="9" t="str">
        <f aca="false">IF(Mängud!E116="","",Mängud!E116)</f>
        <v>Rene Kaljuvee</v>
      </c>
      <c r="R13" s="9"/>
      <c r="S13" s="9"/>
      <c r="V13" s="1"/>
    </row>
    <row r="14" s="2" customFormat="true" ht="11.25" hidden="false" customHeight="true" outlineLevel="0" collapsed="false">
      <c r="A14" s="6" t="n">
        <v>-103</v>
      </c>
      <c r="B14" s="13" t="str">
        <f aca="false">IF(Plussring!E12="","",IF(Plussring!E12=Plussring!B11,Plussring!B13,Plussring!B11))</f>
        <v>Bye Bye</v>
      </c>
      <c r="C14" s="13"/>
      <c r="D14" s="13"/>
      <c r="E14" s="11"/>
      <c r="F14" s="12" t="str">
        <f aca="false">IF(Mängud!F36="","",(Mängud!F36))</f>
        <v>w.o.</v>
      </c>
      <c r="G14" s="8"/>
      <c r="J14" s="14"/>
      <c r="K14" s="11"/>
      <c r="L14" s="12" t="str">
        <f aca="false">IF(Mängud!F79="","",Mängud!F79)</f>
        <v>3:2</v>
      </c>
      <c r="P14" s="14"/>
      <c r="Q14" s="11"/>
      <c r="R14" s="12" t="str">
        <f aca="false">IF(Mängud!F116="","",Mängud!F116)</f>
        <v>3:0</v>
      </c>
      <c r="S14" s="8"/>
      <c r="V14" s="1"/>
    </row>
    <row r="15" s="2" customFormat="true" ht="11.25" hidden="false" customHeight="false" outlineLevel="0" collapsed="false">
      <c r="G15" s="14" t="n">
        <v>158</v>
      </c>
      <c r="H15" s="10" t="str">
        <f aca="false">IF(Mängud!E59="","",Mängud!E59)</f>
        <v>Aleksander Tuhkanen</v>
      </c>
      <c r="I15" s="10"/>
      <c r="J15" s="10"/>
      <c r="P15" s="14"/>
      <c r="S15" s="14"/>
      <c r="V15" s="1"/>
    </row>
    <row r="16" s="2" customFormat="true" ht="11.25" hidden="false" customHeight="true" outlineLevel="0" collapsed="false">
      <c r="A16" s="6" t="n">
        <v>-128</v>
      </c>
      <c r="B16" s="7" t="str">
        <f aca="false">IF(Plussring!H47="","",IF(Plussring!H47=Plussring!E46,Plussring!E48,Plussring!E46))</f>
        <v>Heiki Hansar</v>
      </c>
      <c r="C16" s="7"/>
      <c r="D16" s="7"/>
      <c r="G16" s="14"/>
      <c r="H16" s="11"/>
      <c r="I16" s="12" t="str">
        <f aca="false">IF(Mängud!F59="","",Mängud!F59)</f>
        <v>3:2</v>
      </c>
      <c r="J16" s="15"/>
      <c r="K16" s="21"/>
      <c r="P16" s="14"/>
      <c r="S16" s="14"/>
      <c r="V16" s="1"/>
    </row>
    <row r="17" s="2" customFormat="true" ht="11.25" hidden="false" customHeight="false" outlineLevel="0" collapsed="false">
      <c r="D17" s="8" t="n">
        <v>136</v>
      </c>
      <c r="E17" s="10" t="str">
        <f aca="false">IF(Mängud!E37="","",Mängud!E37)</f>
        <v>Heiki Hansar</v>
      </c>
      <c r="F17" s="10"/>
      <c r="G17" s="10"/>
      <c r="M17" s="6" t="n">
        <v>-176</v>
      </c>
      <c r="N17" s="13" t="str">
        <f aca="false">IF(Plussring!N57="","",IF(Plussring!N57=Plussring!K53,Plussring!K61,Plussring!K53))</f>
        <v>Rene Kaljuvee</v>
      </c>
      <c r="O17" s="13"/>
      <c r="P17" s="13"/>
      <c r="S17" s="14"/>
      <c r="V17" s="1"/>
    </row>
    <row r="18" s="2" customFormat="true" ht="11.25" hidden="false" customHeight="true" outlineLevel="0" collapsed="false">
      <c r="A18" s="6" t="n">
        <v>-104</v>
      </c>
      <c r="B18" s="13" t="str">
        <f aca="false">IF(Plussring!E16="","",IF(Plussring!E16=Plussring!B15,Plussring!B17,Plussring!B15))</f>
        <v>Bye Bye</v>
      </c>
      <c r="C18" s="13"/>
      <c r="D18" s="13"/>
      <c r="E18" s="11"/>
      <c r="F18" s="12" t="str">
        <f aca="false">IF(Mängud!F37="","",(Mängud!F37))</f>
        <v>w.o.</v>
      </c>
      <c r="S18" s="14"/>
      <c r="V18" s="1"/>
    </row>
    <row r="19" s="2" customFormat="true" ht="11.25" hidden="false" customHeight="false" outlineLevel="0" collapsed="false">
      <c r="G19" s="6" t="n">
        <v>-150</v>
      </c>
      <c r="H19" s="7" t="str">
        <f aca="false">IF(Plussring!K13="","",IF(Plussring!K13=Plussring!H11,Plussring!H15,Plussring!H11))</f>
        <v>Priit Eiver</v>
      </c>
      <c r="I19" s="7"/>
      <c r="J19" s="7"/>
      <c r="S19" s="14"/>
      <c r="V19" s="1"/>
    </row>
    <row r="20" s="2" customFormat="true" ht="11.25" hidden="false" customHeight="true" outlineLevel="0" collapsed="false">
      <c r="A20" s="6" t="n">
        <v>-129</v>
      </c>
      <c r="B20" s="7" t="str">
        <f aca="false">IF(Plussring!H51="","",IF(Plussring!H51=Plussring!E50,Plussring!E52,Plussring!E50))</f>
        <v>Oleg Rättel</v>
      </c>
      <c r="C20" s="7"/>
      <c r="D20" s="7"/>
      <c r="J20" s="8"/>
      <c r="S20" s="14"/>
      <c r="V20" s="1"/>
    </row>
    <row r="21" s="2" customFormat="true" ht="11.25" hidden="false" customHeight="false" outlineLevel="0" collapsed="false">
      <c r="D21" s="8" t="n">
        <v>137</v>
      </c>
      <c r="E21" s="9" t="str">
        <f aca="false">IF(Mängud!E38="","",Mängud!E38)</f>
        <v>Oleg Rättel</v>
      </c>
      <c r="F21" s="9"/>
      <c r="G21" s="9"/>
      <c r="J21" s="14" t="n">
        <v>179</v>
      </c>
      <c r="K21" s="9" t="str">
        <f aca="false">IF(Mängud!E80="","",Mängud!E80)</f>
        <v>Priit Eiver</v>
      </c>
      <c r="L21" s="9"/>
      <c r="M21" s="9"/>
      <c r="P21" s="6" t="s">
        <v>80</v>
      </c>
      <c r="Q21" s="13" t="str">
        <f aca="false">IF(Mängud!E124="","",Mängud!E124)</f>
        <v>Keit Reinsalu</v>
      </c>
      <c r="R21" s="13"/>
      <c r="S21" s="13"/>
      <c r="T21" s="11" t="n">
        <v>223</v>
      </c>
      <c r="V21" s="1"/>
    </row>
    <row r="22" s="2" customFormat="true" ht="11.25" hidden="false" customHeight="true" outlineLevel="0" collapsed="false">
      <c r="A22" s="6" t="n">
        <v>-105</v>
      </c>
      <c r="B22" s="13" t="str">
        <f aca="false">IF(Plussring!E20="","",IF(Plussring!E20=Plussring!B19,Plussring!B21,Plussring!B19))</f>
        <v>Bye Bye</v>
      </c>
      <c r="C22" s="13"/>
      <c r="D22" s="13"/>
      <c r="E22" s="11"/>
      <c r="F22" s="12" t="str">
        <f aca="false">IF(Mängud!F38="","",(Mängud!F38))</f>
        <v>w.o.</v>
      </c>
      <c r="G22" s="8"/>
      <c r="J22" s="14"/>
      <c r="K22" s="11"/>
      <c r="L22" s="12" t="str">
        <f aca="false">IF(Mängud!F80="","",Mängud!F80)</f>
        <v>3:1</v>
      </c>
      <c r="M22" s="8"/>
      <c r="Q22" s="11"/>
      <c r="R22" s="12" t="str">
        <f aca="false">IF(Mängud!F124="","",Mängud!F124)</f>
        <v>3:0</v>
      </c>
      <c r="S22" s="8"/>
      <c r="V22" s="1"/>
    </row>
    <row r="23" s="2" customFormat="true" ht="11.25" hidden="false" customHeight="false" outlineLevel="0" collapsed="false">
      <c r="G23" s="14" t="n">
        <v>159</v>
      </c>
      <c r="H23" s="10" t="str">
        <f aca="false">IF(Mängud!E60="","",Mängud!E60)</f>
        <v>Oleg Rättel</v>
      </c>
      <c r="I23" s="10"/>
      <c r="J23" s="10"/>
      <c r="M23" s="14"/>
      <c r="S23" s="14"/>
      <c r="V23" s="1"/>
    </row>
    <row r="24" s="2" customFormat="true" ht="11.25" hidden="false" customHeight="true" outlineLevel="0" collapsed="false">
      <c r="A24" s="6" t="n">
        <v>-130</v>
      </c>
      <c r="B24" s="7" t="str">
        <f aca="false">IF(Plussring!H55="","",IF(Plussring!H55=Plussring!E54,Plussring!E56,Plussring!E54))</f>
        <v>Kristi Kruusimaa</v>
      </c>
      <c r="C24" s="7"/>
      <c r="D24" s="7"/>
      <c r="G24" s="14"/>
      <c r="H24" s="11"/>
      <c r="I24" s="12" t="str">
        <f aca="false">IF(Mängud!F60="","",Mängud!F60)</f>
        <v>3:2</v>
      </c>
      <c r="M24" s="14"/>
      <c r="S24" s="14"/>
      <c r="V24" s="1"/>
    </row>
    <row r="25" s="2" customFormat="true" ht="11.25" hidden="false" customHeight="false" outlineLevel="0" collapsed="false">
      <c r="D25" s="8" t="n">
        <v>138</v>
      </c>
      <c r="E25" s="10" t="str">
        <f aca="false">IF(Mängud!E39="","",Mängud!E39)</f>
        <v>Kristi Kruusimaa</v>
      </c>
      <c r="F25" s="10"/>
      <c r="G25" s="10"/>
      <c r="M25" s="14" t="n">
        <v>198</v>
      </c>
      <c r="N25" s="9" t="str">
        <f aca="false">IF(Mängud!E99="","",Mängud!E99)</f>
        <v>Mati Türk</v>
      </c>
      <c r="O25" s="9"/>
      <c r="P25" s="9"/>
      <c r="S25" s="14"/>
      <c r="V25" s="1"/>
    </row>
    <row r="26" s="2" customFormat="true" ht="11.25" hidden="false" customHeight="true" outlineLevel="0" collapsed="false">
      <c r="A26" s="6" t="n">
        <v>-106</v>
      </c>
      <c r="B26" s="13" t="str">
        <f aca="false">IF(Plussring!E24="","",IF(Plussring!E24=Plussring!B23,Plussring!B25,Plussring!B23))</f>
        <v>Bye Bye</v>
      </c>
      <c r="C26" s="13"/>
      <c r="D26" s="13"/>
      <c r="E26" s="11"/>
      <c r="F26" s="12" t="str">
        <f aca="false">IF(Mängud!F39="","",(Mängud!F39))</f>
        <v>w.o.</v>
      </c>
      <c r="M26" s="14"/>
      <c r="N26" s="11"/>
      <c r="O26" s="12" t="str">
        <f aca="false">IF(Mängud!F99="","",Mängud!F99)</f>
        <v>3:2</v>
      </c>
      <c r="P26" s="8"/>
      <c r="S26" s="14"/>
      <c r="V26" s="1"/>
    </row>
    <row r="27" s="2" customFormat="true" ht="11.25" hidden="false" customHeight="false" outlineLevel="0" collapsed="false">
      <c r="G27" s="6" t="n">
        <v>-149</v>
      </c>
      <c r="H27" s="7" t="str">
        <f aca="false">IF(Plussring!K5="","",IF(Plussring!K5=Plussring!H3,Plussring!H7,Plussring!H3))</f>
        <v>Arne Kruuse</v>
      </c>
      <c r="I27" s="7"/>
      <c r="J27" s="7"/>
      <c r="M27" s="14"/>
      <c r="P27" s="14"/>
      <c r="S27" s="14"/>
      <c r="V27" s="1"/>
    </row>
    <row r="28" s="2" customFormat="true" ht="11.25" hidden="false" customHeight="true" outlineLevel="0" collapsed="false">
      <c r="A28" s="6" t="n">
        <v>-131</v>
      </c>
      <c r="B28" s="7" t="str">
        <f aca="false">IF(Plussring!H59="","",IF(Plussring!H59=Plussring!E58,Plussring!E60,Plussring!E58))</f>
        <v>Mati Türk</v>
      </c>
      <c r="C28" s="7"/>
      <c r="D28" s="7"/>
      <c r="J28" s="8"/>
      <c r="M28" s="14"/>
      <c r="P28" s="14"/>
      <c r="S28" s="14"/>
      <c r="V28" s="1"/>
    </row>
    <row r="29" s="2" customFormat="true" ht="11.25" hidden="false" customHeight="false" outlineLevel="0" collapsed="false">
      <c r="D29" s="8" t="n">
        <v>139</v>
      </c>
      <c r="E29" s="9" t="str">
        <f aca="false">IF(Mängud!E40="","",Mängud!E40)</f>
        <v>Mati Türk</v>
      </c>
      <c r="F29" s="9"/>
      <c r="G29" s="9"/>
      <c r="J29" s="14" t="n">
        <v>180</v>
      </c>
      <c r="K29" s="10" t="str">
        <f aca="false">IF(Mängud!E81="","",Mängud!E81)</f>
        <v>Mati Türk</v>
      </c>
      <c r="L29" s="10"/>
      <c r="M29" s="10"/>
      <c r="P29" s="14" t="n">
        <v>216</v>
      </c>
      <c r="Q29" s="10" t="str">
        <f aca="false">IF(Mängud!E117="","",Mängud!E117)</f>
        <v>Keit Reinsalu</v>
      </c>
      <c r="R29" s="10"/>
      <c r="S29" s="10"/>
      <c r="V29" s="1"/>
    </row>
    <row r="30" s="2" customFormat="true" ht="11.25" hidden="false" customHeight="true" outlineLevel="0" collapsed="false">
      <c r="A30" s="6" t="n">
        <v>-107</v>
      </c>
      <c r="B30" s="13" t="str">
        <f aca="false">IF(Plussring!E28="","",IF(Plussring!E28=Plussring!B27,Plussring!B29,Plussring!B27))</f>
        <v>Bye Bye</v>
      </c>
      <c r="C30" s="13"/>
      <c r="D30" s="13"/>
      <c r="E30" s="11"/>
      <c r="F30" s="12" t="str">
        <f aca="false">IF(Mängud!F40="","",(Mängud!F40))</f>
        <v>w.o.</v>
      </c>
      <c r="G30" s="8"/>
      <c r="J30" s="14"/>
      <c r="K30" s="11"/>
      <c r="L30" s="12" t="str">
        <f aca="false">IF(Mängud!F81="","",Mängud!F81)</f>
        <v>3:1</v>
      </c>
      <c r="P30" s="14"/>
      <c r="Q30" s="11"/>
      <c r="R30" s="12" t="str">
        <f aca="false">IF(Mängud!F117="","",Mängud!F117)</f>
        <v>3:1</v>
      </c>
      <c r="V30" s="1"/>
    </row>
    <row r="31" s="2" customFormat="true" ht="11.25" hidden="false" customHeight="false" outlineLevel="0" collapsed="false">
      <c r="G31" s="14" t="n">
        <v>160</v>
      </c>
      <c r="H31" s="10" t="str">
        <f aca="false">IF(Mängud!E61="","",Mängud!E61)</f>
        <v>Mati Türk</v>
      </c>
      <c r="I31" s="10"/>
      <c r="J31" s="10"/>
      <c r="P31" s="14"/>
      <c r="V31" s="1"/>
    </row>
    <row r="32" s="2" customFormat="true" ht="11.25" hidden="false" customHeight="true" outlineLevel="0" collapsed="false">
      <c r="A32" s="6" t="n">
        <v>-132</v>
      </c>
      <c r="B32" s="7" t="str">
        <f aca="false">IF(Plussring!H63="","",IF(Plussring!H63=Plussring!E62,Plussring!E64,Plussring!E62))</f>
        <v>Romet Rättel</v>
      </c>
      <c r="C32" s="7"/>
      <c r="D32" s="7"/>
      <c r="G32" s="14"/>
      <c r="H32" s="11"/>
      <c r="I32" s="12" t="str">
        <f aca="false">IF(Mängud!F61="","",Mängud!F61)</f>
        <v>3:0</v>
      </c>
      <c r="J32" s="15"/>
      <c r="K32" s="21"/>
      <c r="P32" s="14"/>
      <c r="V32" s="1"/>
    </row>
    <row r="33" s="2" customFormat="true" ht="11.25" hidden="false" customHeight="false" outlineLevel="0" collapsed="false">
      <c r="D33" s="8" t="n">
        <v>140</v>
      </c>
      <c r="E33" s="10" t="str">
        <f aca="false">IF(Mängud!E41="","",Mängud!E41)</f>
        <v>Romet Rättel</v>
      </c>
      <c r="F33" s="10"/>
      <c r="G33" s="10"/>
      <c r="K33" s="21"/>
      <c r="M33" s="6" t="n">
        <v>-175</v>
      </c>
      <c r="N33" s="13" t="str">
        <f aca="false">IF(Plussring!N41="","",IF(Plussring!N41=Plussring!K37,Plussring!K45,Plussring!K37))</f>
        <v>Keit Reinsalu</v>
      </c>
      <c r="O33" s="13"/>
      <c r="P33" s="13"/>
      <c r="V33" s="1"/>
    </row>
    <row r="34" s="2" customFormat="true" ht="11.25" hidden="false" customHeight="true" outlineLevel="0" collapsed="false">
      <c r="A34" s="6" t="n">
        <v>-108</v>
      </c>
      <c r="B34" s="13" t="str">
        <f aca="false">IF(Plussring!E32="","",IF(Plussring!E32=Plussring!B31,Plussring!B33,Plussring!B31))</f>
        <v>Martin Puntso</v>
      </c>
      <c r="C34" s="13"/>
      <c r="D34" s="13"/>
      <c r="E34" s="11"/>
      <c r="F34" s="12" t="str">
        <f aca="false">IF(Mängud!F41="","",(Mängud!F41))</f>
        <v>3:0</v>
      </c>
      <c r="V34" s="1"/>
    </row>
    <row r="35" s="2" customFormat="true" ht="11.25" hidden="false" customHeight="false" outlineLevel="0" collapsed="false">
      <c r="G35" s="6" t="n">
        <v>-156</v>
      </c>
      <c r="H35" s="7" t="str">
        <f aca="false">IF(Plussring!K61="","",IF(Plussring!K61=Plussring!H59,Plussring!H63,Plussring!H59))</f>
        <v>Toomas Hansar</v>
      </c>
      <c r="I35" s="7"/>
      <c r="J35" s="7"/>
      <c r="V35" s="1"/>
    </row>
    <row r="36" s="2" customFormat="true" ht="11.25" hidden="false" customHeight="true" outlineLevel="0" collapsed="false">
      <c r="A36" s="6" t="n">
        <v>-117</v>
      </c>
      <c r="B36" s="7" t="str">
        <f aca="false">IF(Plussring!H3="","",IF(Plussring!H3=Plussring!E2,Plussring!E4,Plussring!E2))</f>
        <v>Karlis Bollverk</v>
      </c>
      <c r="C36" s="7"/>
      <c r="D36" s="7"/>
      <c r="J36" s="8"/>
      <c r="V36" s="1"/>
    </row>
    <row r="37" s="2" customFormat="true" ht="11.25" hidden="false" customHeight="false" outlineLevel="0" collapsed="false">
      <c r="D37" s="8" t="n">
        <v>141</v>
      </c>
      <c r="E37" s="9" t="str">
        <f aca="false">IF(Mängud!E42="","",Mängud!E42)</f>
        <v>Karlis Bollverk</v>
      </c>
      <c r="F37" s="9"/>
      <c r="G37" s="9"/>
      <c r="J37" s="14" t="n">
        <v>181</v>
      </c>
      <c r="K37" s="9" t="str">
        <f aca="false">IF(Mängud!E82="","",Mängud!E82)</f>
        <v>Toomas Hansar</v>
      </c>
      <c r="L37" s="9"/>
      <c r="M37" s="9"/>
      <c r="V37" s="1"/>
    </row>
    <row r="38" s="2" customFormat="true" ht="11.25" hidden="false" customHeight="true" outlineLevel="0" collapsed="false">
      <c r="A38" s="6" t="n">
        <v>-109</v>
      </c>
      <c r="B38" s="13" t="str">
        <f aca="false">IF(Plussring!E36="","",IF(Plussring!E36=Plussring!B35,Plussring!B37,Plussring!B35))</f>
        <v>Oskar Härmaste</v>
      </c>
      <c r="C38" s="13"/>
      <c r="D38" s="13"/>
      <c r="E38" s="11"/>
      <c r="F38" s="12" t="str">
        <f aca="false">IF(Mängud!F42="","",(Mängud!F42))</f>
        <v>3:0</v>
      </c>
      <c r="G38" s="8"/>
      <c r="J38" s="14"/>
      <c r="K38" s="11"/>
      <c r="L38" s="12" t="str">
        <f aca="false">IF(Mängud!F82="","",Mängud!F82)</f>
        <v>3:1</v>
      </c>
      <c r="M38" s="8"/>
      <c r="V38" s="1"/>
    </row>
    <row r="39" s="2" customFormat="true" ht="11.25" hidden="false" customHeight="false" outlineLevel="0" collapsed="false">
      <c r="G39" s="14" t="n">
        <v>161</v>
      </c>
      <c r="H39" s="10" t="str">
        <f aca="false">IF(Mängud!E62="","",Mängud!E62)</f>
        <v>Tamur Vanker</v>
      </c>
      <c r="I39" s="10"/>
      <c r="J39" s="10"/>
      <c r="M39" s="14"/>
      <c r="V39" s="1"/>
    </row>
    <row r="40" s="2" customFormat="true" ht="11.25" hidden="false" customHeight="true" outlineLevel="0" collapsed="false">
      <c r="A40" s="6" t="n">
        <v>-118</v>
      </c>
      <c r="B40" s="7" t="str">
        <f aca="false">IF(Plussring!H7="","",IF(Plussring!H7=Plussring!E6,Plussring!E8,Plussring!E6))</f>
        <v>Tamur Vanker</v>
      </c>
      <c r="C40" s="7"/>
      <c r="D40" s="7"/>
      <c r="G40" s="14"/>
      <c r="H40" s="11"/>
      <c r="I40" s="12" t="str">
        <f aca="false">IF(Mängud!F62="","",Mängud!F62)</f>
        <v>3:1</v>
      </c>
      <c r="M40" s="14"/>
      <c r="V40" s="1"/>
    </row>
    <row r="41" s="2" customFormat="true" ht="11.25" hidden="false" customHeight="false" outlineLevel="0" collapsed="false">
      <c r="D41" s="8" t="n">
        <v>142</v>
      </c>
      <c r="E41" s="10" t="str">
        <f aca="false">IF(Mängud!E43="","",Mängud!E43)</f>
        <v>Tamur Vanker</v>
      </c>
      <c r="F41" s="10"/>
      <c r="G41" s="10"/>
      <c r="M41" s="14" t="n">
        <v>199</v>
      </c>
      <c r="N41" s="9" t="str">
        <f aca="false">IF(Mängud!E100="","",Mängud!E100)</f>
        <v>Allar Oviir</v>
      </c>
      <c r="O41" s="9"/>
      <c r="P41" s="9"/>
      <c r="Q41" s="21"/>
      <c r="V41" s="1"/>
    </row>
    <row r="42" s="2" customFormat="true" ht="11.25" hidden="false" customHeight="true" outlineLevel="0" collapsed="false">
      <c r="A42" s="6" t="n">
        <v>-110</v>
      </c>
      <c r="B42" s="13" t="str">
        <f aca="false">IF(Plussring!E40="","",IF(Plussring!E40=Plussring!B39,Plussring!B41,Plussring!B39))</f>
        <v>Bye Bye</v>
      </c>
      <c r="C42" s="13"/>
      <c r="D42" s="13"/>
      <c r="E42" s="11"/>
      <c r="F42" s="12" t="str">
        <f aca="false">IF(Mängud!F43="","",(Mängud!F43))</f>
        <v>w.o.</v>
      </c>
      <c r="M42" s="14"/>
      <c r="N42" s="11"/>
      <c r="O42" s="12" t="str">
        <f aca="false">IF(Mängud!F100="","",Mängud!F100)</f>
        <v>3:0</v>
      </c>
      <c r="Q42" s="22"/>
      <c r="V42" s="1"/>
    </row>
    <row r="43" s="2" customFormat="true" ht="11.25" hidden="false" customHeight="false" outlineLevel="0" collapsed="false">
      <c r="G43" s="6" t="n">
        <v>-155</v>
      </c>
      <c r="H43" s="7" t="str">
        <f aca="false">IF(Plussring!K53="","",IF(Plussring!K53=Plussring!H51,Plussring!H55,Plussring!H51))</f>
        <v>Allar Oviir</v>
      </c>
      <c r="I43" s="7"/>
      <c r="J43" s="7"/>
      <c r="M43" s="14"/>
      <c r="P43" s="14"/>
      <c r="V43" s="1"/>
    </row>
    <row r="44" s="2" customFormat="true" ht="11.25" hidden="false" customHeight="true" outlineLevel="0" collapsed="false">
      <c r="A44" s="6" t="n">
        <v>-119</v>
      </c>
      <c r="B44" s="7" t="str">
        <f aca="false">IF(Plussring!H11="","",IF(Plussring!H11=Plussring!E10,Plussring!E12,Plussring!E10))</f>
        <v>Kalev Puk</v>
      </c>
      <c r="C44" s="7"/>
      <c r="D44" s="7"/>
      <c r="J44" s="8"/>
      <c r="M44" s="14"/>
      <c r="P44" s="14"/>
      <c r="V44" s="1"/>
    </row>
    <row r="45" s="2" customFormat="true" ht="11.25" hidden="false" customHeight="false" outlineLevel="0" collapsed="false">
      <c r="D45" s="8" t="n">
        <v>143</v>
      </c>
      <c r="E45" s="9" t="str">
        <f aca="false">IF(Mängud!E44="","",Mängud!E44)</f>
        <v>Kalev Puk</v>
      </c>
      <c r="F45" s="9"/>
      <c r="G45" s="9"/>
      <c r="J45" s="14" t="n">
        <v>182</v>
      </c>
      <c r="K45" s="10" t="str">
        <f aca="false">IF(Mängud!E83="","",Mängud!E83)</f>
        <v>Allar Oviir</v>
      </c>
      <c r="L45" s="10"/>
      <c r="M45" s="10"/>
      <c r="P45" s="14" t="n">
        <v>217</v>
      </c>
      <c r="Q45" s="9" t="str">
        <f aca="false">IF(Mängud!E118="","",Mängud!E118)</f>
        <v>Kalju Kalda</v>
      </c>
      <c r="R45" s="9"/>
      <c r="S45" s="9"/>
      <c r="V45" s="1"/>
    </row>
    <row r="46" s="2" customFormat="true" ht="11.25" hidden="false" customHeight="true" outlineLevel="0" collapsed="false">
      <c r="A46" s="6" t="n">
        <v>-111</v>
      </c>
      <c r="B46" s="13" t="str">
        <f aca="false">IF(Plussring!E44="","",IF(Plussring!E44=Plussring!B43,Plussring!B45,Plussring!B43))</f>
        <v>Bye Bye</v>
      </c>
      <c r="C46" s="13"/>
      <c r="D46" s="13"/>
      <c r="E46" s="11"/>
      <c r="F46" s="12" t="str">
        <f aca="false">IF(Mängud!F44="","",(Mängud!F44))</f>
        <v>w.o.</v>
      </c>
      <c r="G46" s="8"/>
      <c r="J46" s="14"/>
      <c r="K46" s="11"/>
      <c r="L46" s="12" t="str">
        <f aca="false">IF(Mängud!F83="","",Mängud!F83)</f>
        <v>3:0</v>
      </c>
      <c r="P46" s="14"/>
      <c r="Q46" s="11"/>
      <c r="R46" s="12" t="str">
        <f aca="false">IF(Mängud!F118="","",Mängud!F118)</f>
        <v>3:0</v>
      </c>
      <c r="S46" s="8"/>
      <c r="V46" s="1"/>
    </row>
    <row r="47" s="2" customFormat="true" ht="11.25" hidden="false" customHeight="false" outlineLevel="0" collapsed="false">
      <c r="G47" s="14" t="n">
        <v>162</v>
      </c>
      <c r="H47" s="9" t="str">
        <f aca="false">IF(Mängud!E63="","",Mängud!E63)</f>
        <v>Toomas Riive</v>
      </c>
      <c r="I47" s="9"/>
      <c r="J47" s="9"/>
      <c r="K47" s="22"/>
      <c r="P47" s="14"/>
      <c r="S47" s="14"/>
      <c r="V47" s="1"/>
    </row>
    <row r="48" s="2" customFormat="true" ht="11.25" hidden="false" customHeight="true" outlineLevel="0" collapsed="false">
      <c r="A48" s="6" t="n">
        <v>-120</v>
      </c>
      <c r="B48" s="7" t="str">
        <f aca="false">IF(Plussring!H15="","",IF(Plussring!H15=Plussring!E14,Plussring!E16,Plussring!E14))</f>
        <v>Toomas Riive</v>
      </c>
      <c r="C48" s="7"/>
      <c r="D48" s="7"/>
      <c r="G48" s="14"/>
      <c r="H48" s="11"/>
      <c r="I48" s="12" t="str">
        <f aca="false">IF(Mängud!F63="","",Mängud!F63)</f>
        <v>3:0</v>
      </c>
      <c r="J48" s="15"/>
      <c r="K48" s="21"/>
      <c r="P48" s="14"/>
      <c r="S48" s="14"/>
      <c r="V48" s="1"/>
    </row>
    <row r="49" s="2" customFormat="true" ht="11.25" hidden="false" customHeight="false" outlineLevel="0" collapsed="false">
      <c r="D49" s="8" t="n">
        <v>144</v>
      </c>
      <c r="E49" s="10" t="str">
        <f aca="false">IF(Mängud!E45="","",Mängud!E45)</f>
        <v>Toomas Riive</v>
      </c>
      <c r="F49" s="10"/>
      <c r="G49" s="10"/>
      <c r="M49" s="6" t="n">
        <v>-174</v>
      </c>
      <c r="N49" s="13" t="str">
        <f aca="false">IF(Plussring!N25="","",IF(Plussring!N25=Plussring!K21,Plussring!K29,Plussring!K21))</f>
        <v>Kalju Kalda</v>
      </c>
      <c r="O49" s="13"/>
      <c r="P49" s="13"/>
      <c r="S49" s="14"/>
      <c r="V49" s="1"/>
    </row>
    <row r="50" s="2" customFormat="true" ht="11.25" hidden="false" customHeight="true" outlineLevel="0" collapsed="false">
      <c r="A50" s="6" t="n">
        <v>-112</v>
      </c>
      <c r="B50" s="13" t="str">
        <f aca="false">IF(Plussring!E48="","",IF(Plussring!E48=Plussring!B47,Plussring!B49,Plussring!B47))</f>
        <v>Bye Bye</v>
      </c>
      <c r="C50" s="13"/>
      <c r="D50" s="13"/>
      <c r="E50" s="11"/>
      <c r="F50" s="12" t="str">
        <f aca="false">IF(Mängud!F45="","",(Mängud!F45))</f>
        <v>w.o.</v>
      </c>
      <c r="P50" s="15"/>
      <c r="S50" s="14"/>
      <c r="V50" s="1"/>
    </row>
    <row r="51" s="2" customFormat="true" ht="11.25" hidden="false" customHeight="false" outlineLevel="0" collapsed="false">
      <c r="G51" s="6" t="n">
        <v>-154</v>
      </c>
      <c r="H51" s="7" t="str">
        <f aca="false">IF(Plussring!K45="","",IF(Plussring!K45=Plussring!H43,Plussring!H47,Plussring!H43))</f>
        <v>Ain Raid</v>
      </c>
      <c r="I51" s="7"/>
      <c r="J51" s="7"/>
      <c r="S51" s="14"/>
      <c r="V51" s="1"/>
    </row>
    <row r="52" s="2" customFormat="true" ht="11.25" hidden="false" customHeight="true" outlineLevel="0" collapsed="false">
      <c r="A52" s="6" t="n">
        <v>-121</v>
      </c>
      <c r="B52" s="7" t="str">
        <f aca="false">IF(Plussring!H19="","",IF(Plussring!H19=Plussring!E18,Plussring!E20,Plussring!E18))</f>
        <v>Vahur Männa</v>
      </c>
      <c r="C52" s="7"/>
      <c r="D52" s="7"/>
      <c r="J52" s="8"/>
      <c r="L52" s="23"/>
      <c r="S52" s="14"/>
      <c r="V52" s="1"/>
    </row>
    <row r="53" s="2" customFormat="true" ht="11.25" hidden="false" customHeight="false" outlineLevel="0" collapsed="false">
      <c r="D53" s="8" t="n">
        <v>145</v>
      </c>
      <c r="E53" s="9" t="str">
        <f aca="false">IF(Mängud!E46="","",Mängud!E46)</f>
        <v>Vahur Männa</v>
      </c>
      <c r="F53" s="9"/>
      <c r="G53" s="9"/>
      <c r="J53" s="14" t="n">
        <v>183</v>
      </c>
      <c r="K53" s="9" t="str">
        <f aca="false">IF(Mängud!E84="","",Mängud!E84)</f>
        <v>Ain Raid</v>
      </c>
      <c r="L53" s="9"/>
      <c r="M53" s="9"/>
      <c r="P53" s="18" t="s">
        <v>80</v>
      </c>
      <c r="Q53" s="7" t="str">
        <f aca="false">IF(Mängud!E125="","",Mängud!E125)</f>
        <v>Kalju Kalda</v>
      </c>
      <c r="R53" s="7"/>
      <c r="S53" s="7"/>
      <c r="T53" s="19" t="n">
        <v>224</v>
      </c>
      <c r="V53" s="1"/>
    </row>
    <row r="54" s="2" customFormat="true" ht="11.25" hidden="false" customHeight="false" outlineLevel="0" collapsed="false">
      <c r="A54" s="6" t="n">
        <v>-113</v>
      </c>
      <c r="B54" s="13" t="str">
        <f aca="false">IF(Plussring!E52="","",IF(Plussring!E52=Plussring!B51,Plussring!B53,Plussring!B51))</f>
        <v>Bye Bye</v>
      </c>
      <c r="C54" s="13"/>
      <c r="D54" s="13"/>
      <c r="E54" s="11"/>
      <c r="F54" s="12" t="str">
        <f aca="false">IF(Mängud!F46="","",(Mängud!F46))</f>
        <v>w.o.</v>
      </c>
      <c r="G54" s="8"/>
      <c r="J54" s="14"/>
      <c r="K54" s="11"/>
      <c r="L54" s="12" t="str">
        <f aca="false">IF(Mängud!F84="","",Mängud!F84)</f>
        <v>3:0</v>
      </c>
      <c r="M54" s="8"/>
      <c r="Q54" s="11"/>
      <c r="R54" s="12" t="str">
        <f aca="false">IF(Mängud!F125="","",Mängud!F125)</f>
        <v>3:2</v>
      </c>
      <c r="S54" s="8"/>
      <c r="V54" s="1"/>
    </row>
    <row r="55" s="2" customFormat="true" ht="11.25" hidden="false" customHeight="false" outlineLevel="0" collapsed="false">
      <c r="G55" s="14" t="n">
        <v>163</v>
      </c>
      <c r="H55" s="10" t="str">
        <f aca="false">IF(Mängud!E64="","",Mängud!E64)</f>
        <v>Vahur Männa</v>
      </c>
      <c r="I55" s="10"/>
      <c r="J55" s="10"/>
      <c r="M55" s="14"/>
      <c r="S55" s="14"/>
      <c r="V55" s="1"/>
    </row>
    <row r="56" s="2" customFormat="true" ht="11.25" hidden="false" customHeight="false" outlineLevel="0" collapsed="false">
      <c r="A56" s="6" t="n">
        <v>-122</v>
      </c>
      <c r="B56" s="7" t="str">
        <f aca="false">IF(Plussring!H23="","",IF(Plussring!H23=Plussring!E22,Plussring!E24,Plussring!E22))</f>
        <v>Maie Enni</v>
      </c>
      <c r="C56" s="7"/>
      <c r="D56" s="7"/>
      <c r="G56" s="14"/>
      <c r="H56" s="11"/>
      <c r="I56" s="12" t="str">
        <f aca="false">IF(Mängud!F64="","",Mängud!F64)</f>
        <v>3:1</v>
      </c>
      <c r="M56" s="14"/>
      <c r="S56" s="14"/>
      <c r="V56" s="1"/>
    </row>
    <row r="57" s="2" customFormat="true" ht="11.25" hidden="false" customHeight="false" outlineLevel="0" collapsed="false">
      <c r="D57" s="8" t="n">
        <v>146</v>
      </c>
      <c r="E57" s="10" t="str">
        <f aca="false">IF(Mängud!E47="","",Mängud!E47)</f>
        <v>Maie Enni</v>
      </c>
      <c r="F57" s="10"/>
      <c r="G57" s="10"/>
      <c r="M57" s="14" t="n">
        <v>200</v>
      </c>
      <c r="N57" s="9" t="str">
        <f aca="false">IF(Mängud!E101="","",Mängud!E101)</f>
        <v>Ain Raid</v>
      </c>
      <c r="O57" s="9"/>
      <c r="P57" s="9"/>
      <c r="S57" s="14"/>
      <c r="V57" s="1"/>
    </row>
    <row r="58" s="2" customFormat="true" ht="11.25" hidden="false" customHeight="false" outlineLevel="0" collapsed="false">
      <c r="A58" s="6" t="n">
        <v>-114</v>
      </c>
      <c r="B58" s="13" t="str">
        <f aca="false">IF(Plussring!E56="","",IF(Plussring!E56=Plussring!B55,Plussring!B57,Plussring!B55))</f>
        <v>Bye Bye</v>
      </c>
      <c r="C58" s="13"/>
      <c r="D58" s="13"/>
      <c r="E58" s="11"/>
      <c r="F58" s="12" t="str">
        <f aca="false">IF(Mängud!F47="","",(Mängud!F47))</f>
        <v>w.o.</v>
      </c>
      <c r="M58" s="14"/>
      <c r="N58" s="11"/>
      <c r="O58" s="12" t="str">
        <f aca="false">IF(Mängud!F101="","",Mängud!F101)</f>
        <v>3:2</v>
      </c>
      <c r="P58" s="8"/>
      <c r="S58" s="14"/>
      <c r="V58" s="1"/>
    </row>
    <row r="59" s="2" customFormat="true" ht="11.25" hidden="false" customHeight="false" outlineLevel="0" collapsed="false">
      <c r="G59" s="6" t="n">
        <v>-153</v>
      </c>
      <c r="H59" s="7" t="str">
        <f aca="false">IF(Plussring!K37="","",IF(Plussring!K37=Plussring!H35,Plussring!H39,Plussring!H35))</f>
        <v>Heino Vanker</v>
      </c>
      <c r="I59" s="7"/>
      <c r="J59" s="7"/>
      <c r="M59" s="14"/>
      <c r="P59" s="14"/>
      <c r="S59" s="14"/>
      <c r="V59" s="1"/>
    </row>
    <row r="60" s="2" customFormat="true" ht="11.25" hidden="false" customHeight="false" outlineLevel="0" collapsed="false">
      <c r="A60" s="6" t="n">
        <v>-123</v>
      </c>
      <c r="B60" s="7" t="str">
        <f aca="false">IF(Plussring!H27="","",IF(Plussring!H27=Plussring!E26,Plussring!E28,Plussring!E26))</f>
        <v>Marika Kotka</v>
      </c>
      <c r="C60" s="7"/>
      <c r="D60" s="7"/>
      <c r="J60" s="8"/>
      <c r="M60" s="14"/>
      <c r="P60" s="14"/>
      <c r="S60" s="14"/>
      <c r="V60" s="1"/>
    </row>
    <row r="61" s="2" customFormat="true" ht="11.25" hidden="false" customHeight="false" outlineLevel="0" collapsed="false">
      <c r="D61" s="8" t="n">
        <v>147</v>
      </c>
      <c r="E61" s="9" t="str">
        <f aca="false">IF(Mängud!E48="","",Mängud!E48)</f>
        <v>Marika Kotka</v>
      </c>
      <c r="F61" s="9"/>
      <c r="G61" s="9"/>
      <c r="J61" s="14" t="n">
        <v>184</v>
      </c>
      <c r="K61" s="10" t="str">
        <f aca="false">IF(Mängud!E85="","",Mängud!E85)</f>
        <v>Marika Kotka</v>
      </c>
      <c r="L61" s="10"/>
      <c r="M61" s="10"/>
      <c r="P61" s="14" t="n">
        <v>218</v>
      </c>
      <c r="Q61" s="10" t="str">
        <f aca="false">IF(Mängud!E119="","",Mängud!E119)</f>
        <v>Ain Raid</v>
      </c>
      <c r="R61" s="10"/>
      <c r="S61" s="10"/>
      <c r="V61" s="1"/>
    </row>
    <row r="62" s="2" customFormat="true" ht="11.25" hidden="false" customHeight="false" outlineLevel="0" collapsed="false">
      <c r="A62" s="6" t="n">
        <v>-115</v>
      </c>
      <c r="B62" s="13" t="str">
        <f aca="false">IF(Plussring!E60="","",IF(Plussring!E60=Plussring!B59,Plussring!B61,Plussring!B59))</f>
        <v>Bye Bye</v>
      </c>
      <c r="C62" s="13"/>
      <c r="D62" s="13"/>
      <c r="E62" s="11"/>
      <c r="F62" s="12" t="str">
        <f aca="false">IF(Mängud!F48="","",(Mängud!F48))</f>
        <v>w.o.</v>
      </c>
      <c r="G62" s="8"/>
      <c r="J62" s="14"/>
      <c r="K62" s="11"/>
      <c r="L62" s="12" t="str">
        <f aca="false">IF(Mängud!F85="","",Mängud!F85)</f>
        <v>3:0</v>
      </c>
      <c r="P62" s="14"/>
      <c r="Q62" s="11"/>
      <c r="R62" s="12" t="str">
        <f aca="false">IF(Mängud!F119="","",Mängud!F119)</f>
        <v>3:2</v>
      </c>
      <c r="V62" s="1"/>
    </row>
    <row r="63" s="2" customFormat="true" ht="11.25" hidden="false" customHeight="false" outlineLevel="0" collapsed="false">
      <c r="G63" s="14" t="n">
        <v>164</v>
      </c>
      <c r="H63" s="9" t="str">
        <f aca="false">IF(Mängud!E65="","",Mängud!E65)</f>
        <v>Marika Kotka</v>
      </c>
      <c r="I63" s="9"/>
      <c r="J63" s="9"/>
      <c r="K63" s="22"/>
      <c r="P63" s="14"/>
      <c r="V63" s="1"/>
    </row>
    <row r="64" s="2" customFormat="true" ht="11.25" hidden="false" customHeight="false" outlineLevel="0" collapsed="false">
      <c r="A64" s="6" t="n">
        <v>-124</v>
      </c>
      <c r="B64" s="7" t="str">
        <f aca="false">IF(Plussring!H31="","",IF(Plussring!H31=Plussring!E30,Plussring!E32,Plussring!E30))</f>
        <v>Erika Seffer-müller</v>
      </c>
      <c r="C64" s="7"/>
      <c r="D64" s="7"/>
      <c r="G64" s="14"/>
      <c r="H64" s="11"/>
      <c r="I64" s="12" t="str">
        <f aca="false">IF(Mängud!F65="","",Mängud!F65)</f>
        <v>3:0</v>
      </c>
      <c r="J64" s="15"/>
      <c r="K64" s="21"/>
      <c r="P64" s="14"/>
      <c r="V64" s="1"/>
    </row>
    <row r="65" s="2" customFormat="true" ht="11.25" hidden="false" customHeight="false" outlineLevel="0" collapsed="false">
      <c r="B65" s="15"/>
      <c r="C65" s="15"/>
      <c r="D65" s="8" t="n">
        <v>148</v>
      </c>
      <c r="E65" s="10" t="str">
        <f aca="false">IF(Mängud!E49="","",Mängud!E49)</f>
        <v>Erika Seffer-müller</v>
      </c>
      <c r="F65" s="10"/>
      <c r="G65" s="10"/>
      <c r="M65" s="6" t="n">
        <v>-173</v>
      </c>
      <c r="N65" s="13" t="str">
        <f aca="false">IF(Plussring!N9="","",IF(Plussring!N9=Plussring!K5,Plussring!K13,Plussring!K5))</f>
        <v>Ants Hendrikson</v>
      </c>
      <c r="O65" s="13"/>
      <c r="P65" s="13"/>
      <c r="V65" s="1"/>
    </row>
    <row r="66" s="2" customFormat="true" ht="11.25" hidden="false" customHeight="false" outlineLevel="0" collapsed="false">
      <c r="A66" s="6" t="n">
        <v>-116</v>
      </c>
      <c r="B66" s="13" t="str">
        <f aca="false">IF(Plussring!E64="","",IF(Plussring!E64=Plussring!B63,Plussring!B65,Plussring!B63))</f>
        <v>Janar Loorents</v>
      </c>
      <c r="C66" s="13"/>
      <c r="D66" s="13"/>
      <c r="E66" s="11"/>
      <c r="F66" s="12" t="str">
        <f aca="false">IF(Mängud!F49="","",(Mängud!F49))</f>
        <v>3:1</v>
      </c>
      <c r="V66" s="1"/>
    </row>
  </sheetData>
  <mergeCells count="87">
    <mergeCell ref="K1:N1"/>
    <mergeCell ref="H3:J3"/>
    <mergeCell ref="B4:D4"/>
    <mergeCell ref="E5:G5"/>
    <mergeCell ref="K5:M5"/>
    <mergeCell ref="B6:D6"/>
    <mergeCell ref="H7:J7"/>
    <mergeCell ref="B8:D8"/>
    <mergeCell ref="E9:G9"/>
    <mergeCell ref="N9:P9"/>
    <mergeCell ref="B10:D10"/>
    <mergeCell ref="H11:J11"/>
    <mergeCell ref="B12:D12"/>
    <mergeCell ref="E13:G13"/>
    <mergeCell ref="K13:M13"/>
    <mergeCell ref="Q13:S13"/>
    <mergeCell ref="B14:D14"/>
    <mergeCell ref="H15:J15"/>
    <mergeCell ref="B16:D16"/>
    <mergeCell ref="E17:G17"/>
    <mergeCell ref="N17:P17"/>
    <mergeCell ref="B18:D18"/>
    <mergeCell ref="H19:J19"/>
    <mergeCell ref="B20:D20"/>
    <mergeCell ref="E21:G21"/>
    <mergeCell ref="K21:M21"/>
    <mergeCell ref="Q21:S21"/>
    <mergeCell ref="B22:D22"/>
    <mergeCell ref="H23:J23"/>
    <mergeCell ref="B24:D24"/>
    <mergeCell ref="E25:G25"/>
    <mergeCell ref="N25:P25"/>
    <mergeCell ref="B26:D26"/>
    <mergeCell ref="H27:J27"/>
    <mergeCell ref="B28:D28"/>
    <mergeCell ref="E29:G29"/>
    <mergeCell ref="K29:M29"/>
    <mergeCell ref="Q29:S29"/>
    <mergeCell ref="B30:D30"/>
    <mergeCell ref="H31:J31"/>
    <mergeCell ref="B32:D32"/>
    <mergeCell ref="E33:G33"/>
    <mergeCell ref="N33:P33"/>
    <mergeCell ref="B34:D34"/>
    <mergeCell ref="H35:J35"/>
    <mergeCell ref="B36:D36"/>
    <mergeCell ref="E37:G37"/>
    <mergeCell ref="K37:M37"/>
    <mergeCell ref="B38:D38"/>
    <mergeCell ref="H39:J39"/>
    <mergeCell ref="B40:D40"/>
    <mergeCell ref="E41:G41"/>
    <mergeCell ref="N41:P41"/>
    <mergeCell ref="B42:D42"/>
    <mergeCell ref="H43:J43"/>
    <mergeCell ref="B44:D44"/>
    <mergeCell ref="E45:G45"/>
    <mergeCell ref="K45:M45"/>
    <mergeCell ref="Q45:S45"/>
    <mergeCell ref="B46:D46"/>
    <mergeCell ref="H47:J47"/>
    <mergeCell ref="B48:D48"/>
    <mergeCell ref="E49:G49"/>
    <mergeCell ref="N49:P49"/>
    <mergeCell ref="B50:D50"/>
    <mergeCell ref="H51:J51"/>
    <mergeCell ref="B52:D52"/>
    <mergeCell ref="E53:G53"/>
    <mergeCell ref="K53:M53"/>
    <mergeCell ref="Q53:S53"/>
    <mergeCell ref="B54:D54"/>
    <mergeCell ref="H55:J55"/>
    <mergeCell ref="B56:D56"/>
    <mergeCell ref="E57:G57"/>
    <mergeCell ref="N57:P57"/>
    <mergeCell ref="B58:D58"/>
    <mergeCell ref="H59:J59"/>
    <mergeCell ref="B60:D60"/>
    <mergeCell ref="E61:G61"/>
    <mergeCell ref="K61:M61"/>
    <mergeCell ref="Q61:S61"/>
    <mergeCell ref="B62:D62"/>
    <mergeCell ref="H63:J63"/>
    <mergeCell ref="B64:D64"/>
    <mergeCell ref="E65:G65"/>
    <mergeCell ref="N65:P65"/>
    <mergeCell ref="B66:D66"/>
  </mergeCells>
  <printOptions headings="false" gridLines="false" gridLinesSet="true" horizontalCentered="false" verticalCentered="false"/>
  <pageMargins left="0.15" right="0.140277777777778" top="0.157638888888889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4" activeCellId="0" sqref="L24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-205</v>
      </c>
      <c r="B1" s="7" t="str">
        <f aca="false">IF(Plussring!Q17="","",IF(Plussring!Q17=Plussring!N9,Plussring!N25,Plussring!N9))</f>
        <v>Allan Salla</v>
      </c>
      <c r="C1" s="7"/>
      <c r="D1" s="7"/>
      <c r="I1" s="3" t="s">
        <v>81</v>
      </c>
      <c r="J1" s="3"/>
      <c r="K1" s="3"/>
      <c r="M1" s="6" t="n">
        <v>-233</v>
      </c>
      <c r="N1" s="7" t="str">
        <f aca="false">IF(E2="","",IF(E2=B1,B3,B1))</f>
        <v>Keit Reinsalu</v>
      </c>
      <c r="O1" s="7"/>
      <c r="P1" s="7"/>
      <c r="V1" s="1"/>
    </row>
    <row r="2" s="2" customFormat="true" ht="11.25" hidden="false" customHeight="false" outlineLevel="0" collapsed="false">
      <c r="D2" s="8" t="n">
        <v>233</v>
      </c>
      <c r="E2" s="9" t="str">
        <f aca="false">IF(Mängud!E134="","",Mängud!E134)</f>
        <v>Allan Salla</v>
      </c>
      <c r="F2" s="9"/>
      <c r="G2" s="9"/>
      <c r="P2" s="8" t="n">
        <v>257</v>
      </c>
      <c r="Q2" s="9" t="str">
        <f aca="false">IF(Mängud!E158="","",Mängud!E158)</f>
        <v>Kalju Kalda</v>
      </c>
      <c r="R2" s="9"/>
      <c r="S2" s="9"/>
      <c r="T2" s="6" t="s">
        <v>82</v>
      </c>
      <c r="V2" s="1"/>
    </row>
    <row r="3" s="2" customFormat="true" ht="11.25" hidden="false" customHeight="false" outlineLevel="0" collapsed="false">
      <c r="A3" s="6" t="n">
        <v>223</v>
      </c>
      <c r="B3" s="13" t="str">
        <f aca="false">IF(Miinusring!Q21="","",Miinusring!Q21)</f>
        <v>Keit Reinsalu</v>
      </c>
      <c r="C3" s="13"/>
      <c r="D3" s="13"/>
      <c r="E3" s="11"/>
      <c r="F3" s="12" t="str">
        <f aca="false">IF(Mängud!F134="","",Mängud!F134)</f>
        <v>3:2</v>
      </c>
      <c r="G3" s="8"/>
      <c r="M3" s="6" t="n">
        <v>-234</v>
      </c>
      <c r="N3" s="13" t="str">
        <f aca="false">IF(E6="","",IF(E6=B5,B7,B5))</f>
        <v>Kalju Kalda</v>
      </c>
      <c r="O3" s="13"/>
      <c r="P3" s="13"/>
      <c r="Q3" s="11"/>
      <c r="R3" s="12" t="str">
        <f aca="false">IF(Mängud!F158="","",Mängud!F158)</f>
        <v>3:1</v>
      </c>
      <c r="V3" s="1"/>
    </row>
    <row r="4" s="2" customFormat="true" ht="11.25" hidden="false" customHeight="false" outlineLevel="0" collapsed="false">
      <c r="G4" s="14" t="n">
        <v>258</v>
      </c>
      <c r="H4" s="9" t="str">
        <f aca="false">IF(Mängud!E159="","",Mängud!E159)</f>
        <v>Andres Somer</v>
      </c>
      <c r="I4" s="9"/>
      <c r="J4" s="9"/>
      <c r="K4" s="6" t="s">
        <v>83</v>
      </c>
      <c r="V4" s="1"/>
    </row>
    <row r="5" s="2" customFormat="true" ht="11.25" hidden="false" customHeight="false" outlineLevel="0" collapsed="false">
      <c r="A5" s="6" t="n">
        <v>-206</v>
      </c>
      <c r="B5" s="7" t="str">
        <f aca="false">IF(Plussring!Q49="","",IF(Plussring!Q49=Plussring!N41,Plussring!N57,Plussring!N41))</f>
        <v>Andres Somer</v>
      </c>
      <c r="C5" s="7"/>
      <c r="D5" s="7"/>
      <c r="G5" s="14"/>
      <c r="H5" s="11"/>
      <c r="I5" s="12" t="str">
        <f aca="false">IF(Mängud!F159="","",Mängud!F159)</f>
        <v>3:0</v>
      </c>
      <c r="P5" s="6" t="n">
        <v>-257</v>
      </c>
      <c r="Q5" s="7" t="str">
        <f aca="false">IF(Q2="","",IF(Q2=N1,N3,N1))</f>
        <v>Keit Reinsalu</v>
      </c>
      <c r="R5" s="7"/>
      <c r="S5" s="7"/>
      <c r="T5" s="6" t="s">
        <v>84</v>
      </c>
      <c r="V5" s="1"/>
    </row>
    <row r="6" s="2" customFormat="true" ht="11.25" hidden="false" customHeight="false" outlineLevel="0" collapsed="false">
      <c r="D6" s="8" t="n">
        <v>234</v>
      </c>
      <c r="E6" s="10" t="str">
        <f aca="false">IF(Mängud!E135="","",Mängud!E135)</f>
        <v>Andres Somer</v>
      </c>
      <c r="F6" s="10"/>
      <c r="G6" s="10"/>
      <c r="V6" s="1"/>
    </row>
    <row r="7" s="2" customFormat="true" ht="11.25" hidden="false" customHeight="true" outlineLevel="0" collapsed="false">
      <c r="A7" s="6" t="n">
        <v>224</v>
      </c>
      <c r="B7" s="13" t="str">
        <f aca="false">IF(Miinusring!Q53="","",Miinusring!Q53)</f>
        <v>Kalju Kalda</v>
      </c>
      <c r="C7" s="13"/>
      <c r="D7" s="13"/>
      <c r="E7" s="11"/>
      <c r="F7" s="12" t="str">
        <f aca="false">IF(Mängud!F135="","",Mängud!F135)</f>
        <v>3:0</v>
      </c>
      <c r="M7" s="6" t="n">
        <v>-223</v>
      </c>
      <c r="N7" s="7" t="str">
        <f aca="false">IF(Miinusring!Q21="","",IF(Miinusring!Q21=Miinusring!Q13,Miinusring!Q29,Miinusring!Q13))</f>
        <v>Rene Kaljuvee</v>
      </c>
      <c r="O7" s="7"/>
      <c r="P7" s="7"/>
      <c r="V7" s="1"/>
    </row>
    <row r="8" s="2" customFormat="true" ht="11.25" hidden="false" customHeight="false" outlineLevel="0" collapsed="false">
      <c r="G8" s="6" t="n">
        <v>-258</v>
      </c>
      <c r="H8" s="7" t="str">
        <f aca="false">IF(H4="","",IF(H4=E2,E6,E2))</f>
        <v>Allan Salla</v>
      </c>
      <c r="I8" s="7"/>
      <c r="J8" s="7"/>
      <c r="K8" s="6" t="s">
        <v>85</v>
      </c>
      <c r="P8" s="8" t="n">
        <v>256</v>
      </c>
      <c r="Q8" s="9" t="str">
        <f aca="false">IF(Mängud!E157="","",Mängud!E157)</f>
        <v>Rene Kaljuvee</v>
      </c>
      <c r="R8" s="9"/>
      <c r="S8" s="9"/>
      <c r="T8" s="6" t="s">
        <v>86</v>
      </c>
      <c r="V8" s="1"/>
    </row>
    <row r="9" s="2" customFormat="true" ht="11.25" hidden="false" customHeight="true" outlineLevel="0" collapsed="false">
      <c r="A9" s="6" t="n">
        <v>-215</v>
      </c>
      <c r="B9" s="7" t="str">
        <f aca="false">IF(Miinusring!Q13="","",IF(Miinusring!Q13=Miinusring!N9,Miinusring!N17,Miinusring!N9))</f>
        <v>Karolin Figol</v>
      </c>
      <c r="C9" s="7"/>
      <c r="D9" s="7"/>
      <c r="M9" s="6" t="n">
        <v>-224</v>
      </c>
      <c r="N9" s="13" t="str">
        <f aca="false">IF(Miinusring!Q53="","",IF(Miinusring!Q53=Miinusring!Q45,Miinusring!Q61,Miinusring!Q45))</f>
        <v>Ain Raid</v>
      </c>
      <c r="O9" s="13"/>
      <c r="P9" s="13"/>
      <c r="Q9" s="11"/>
      <c r="R9" s="12" t="str">
        <f aca="false">IF(Mängud!F157="","",Mängud!F157)</f>
        <v>3:1</v>
      </c>
      <c r="V9" s="1"/>
    </row>
    <row r="10" s="2" customFormat="true" ht="11.25" hidden="false" customHeight="false" outlineLevel="0" collapsed="false">
      <c r="D10" s="8" t="n">
        <v>231</v>
      </c>
      <c r="E10" s="9" t="str">
        <f aca="false">IF(Mängud!E132="","",Mängud!E132)</f>
        <v>Mati Türk</v>
      </c>
      <c r="F10" s="9"/>
      <c r="G10" s="9"/>
      <c r="V10" s="1"/>
    </row>
    <row r="11" s="2" customFormat="true" ht="11.25" hidden="false" customHeight="true" outlineLevel="0" collapsed="false">
      <c r="A11" s="6" t="n">
        <v>-216</v>
      </c>
      <c r="B11" s="13" t="str">
        <f aca="false">IF(Miinusring!Q29="","",IF(Miinusring!Q29=Miinusring!N25,Miinusring!N33,Miinusring!N25))</f>
        <v>Mati Türk</v>
      </c>
      <c r="C11" s="13"/>
      <c r="D11" s="13"/>
      <c r="E11" s="11"/>
      <c r="F11" s="12" t="str">
        <f aca="false">IF(Mängud!F132="","",Mängud!F132)</f>
        <v>3:1</v>
      </c>
      <c r="G11" s="8"/>
      <c r="P11" s="6" t="n">
        <v>-256</v>
      </c>
      <c r="Q11" s="7" t="str">
        <f aca="false">IF(Q8="","",IF(Q8=N7,N9,N7))</f>
        <v>Ain Raid</v>
      </c>
      <c r="R11" s="7"/>
      <c r="S11" s="7"/>
      <c r="T11" s="6" t="s">
        <v>87</v>
      </c>
      <c r="V11" s="1"/>
    </row>
    <row r="12" s="2" customFormat="true" ht="11.25" hidden="false" customHeight="false" outlineLevel="0" collapsed="false">
      <c r="G12" s="14" t="n">
        <v>255</v>
      </c>
      <c r="H12" s="9" t="str">
        <f aca="false">IF(Mängud!E156="","",Mängud!E156)</f>
        <v>Ants Hendrikson</v>
      </c>
      <c r="I12" s="9"/>
      <c r="J12" s="9"/>
      <c r="K12" s="6" t="s">
        <v>88</v>
      </c>
      <c r="V12" s="1"/>
    </row>
    <row r="13" s="2" customFormat="true" ht="11.25" hidden="false" customHeight="true" outlineLevel="0" collapsed="false">
      <c r="A13" s="6" t="n">
        <v>-217</v>
      </c>
      <c r="B13" s="7" t="str">
        <f aca="false">IF(Miinusring!Q45="","",IF(Miinusring!Q45=Miinusring!N41,Miinusring!N49,Miinusring!N41))</f>
        <v>Allar Oviir</v>
      </c>
      <c r="C13" s="7"/>
      <c r="D13" s="7"/>
      <c r="G13" s="14"/>
      <c r="H13" s="11"/>
      <c r="I13" s="12" t="str">
        <f aca="false">IF(Mängud!F156="","",Mängud!F156)</f>
        <v>3:0</v>
      </c>
      <c r="M13" s="6" t="n">
        <v>-231</v>
      </c>
      <c r="N13" s="7" t="str">
        <f aca="false">IF(E10="","",IF(E10=B9,B11,B9))</f>
        <v>Karolin Figol</v>
      </c>
      <c r="O13" s="7"/>
      <c r="P13" s="7"/>
      <c r="V13" s="1"/>
    </row>
    <row r="14" s="2" customFormat="true" ht="11.25" hidden="false" customHeight="false" outlineLevel="0" collapsed="false">
      <c r="D14" s="8" t="n">
        <v>232</v>
      </c>
      <c r="E14" s="10" t="str">
        <f aca="false">IF(Mängud!E133="","",Mängud!E133)</f>
        <v>Ants Hendrikson</v>
      </c>
      <c r="F14" s="10"/>
      <c r="G14" s="10"/>
      <c r="P14" s="8" t="n">
        <v>254</v>
      </c>
      <c r="Q14" s="9" t="str">
        <f aca="false">IF(Mängud!E155="","",Mängud!E155)</f>
        <v>Allar Oviir</v>
      </c>
      <c r="R14" s="9"/>
      <c r="S14" s="9"/>
      <c r="T14" s="6" t="s">
        <v>89</v>
      </c>
      <c r="V14" s="1"/>
    </row>
    <row r="15" s="2" customFormat="true" ht="11.25" hidden="false" customHeight="true" outlineLevel="0" collapsed="false">
      <c r="A15" s="6" t="n">
        <v>-218</v>
      </c>
      <c r="B15" s="13" t="str">
        <f aca="false">IF(Miinusring!Q61="","",IF(Miinusring!Q61=Miinusring!N57,Miinusring!N65,Miinusring!N57))</f>
        <v>Ants Hendrikson</v>
      </c>
      <c r="C15" s="13"/>
      <c r="D15" s="13"/>
      <c r="E15" s="11"/>
      <c r="F15" s="12" t="str">
        <f aca="false">IF(Mängud!F133="","",Mängud!F133)</f>
        <v>3:1</v>
      </c>
      <c r="M15" s="6" t="n">
        <v>-232</v>
      </c>
      <c r="N15" s="13" t="str">
        <f aca="false">IF(E14="","",IF(E14=B13,B15,B13))</f>
        <v>Allar Oviir</v>
      </c>
      <c r="O15" s="13"/>
      <c r="P15" s="13"/>
      <c r="Q15" s="11"/>
      <c r="R15" s="12" t="str">
        <f aca="false">IF(Mängud!F155="","",Mängud!F155)</f>
        <v>3:1</v>
      </c>
      <c r="V15" s="1"/>
    </row>
    <row r="16" s="2" customFormat="true" ht="11.25" hidden="false" customHeight="false" outlineLevel="0" collapsed="false">
      <c r="G16" s="6" t="n">
        <v>-255</v>
      </c>
      <c r="H16" s="7" t="str">
        <f aca="false">IF(H12="","",IF(H12=E10,E14,E10))</f>
        <v>Mati Türk</v>
      </c>
      <c r="I16" s="7"/>
      <c r="J16" s="7"/>
      <c r="K16" s="6" t="s">
        <v>90</v>
      </c>
      <c r="V16" s="1"/>
    </row>
    <row r="17" s="2" customFormat="true" ht="11.25" hidden="false" customHeight="true" outlineLevel="0" collapsed="false">
      <c r="A17" s="6" t="n">
        <v>-197</v>
      </c>
      <c r="B17" s="7" t="str">
        <f aca="false">IF(Miinusring!N9="","",IF(Miinusring!N9=Miinusring!K5,Miinusring!K13,Miinusring!K5))</f>
        <v>Raigo Rommot</v>
      </c>
      <c r="C17" s="7"/>
      <c r="D17" s="7"/>
      <c r="P17" s="6" t="n">
        <v>-254</v>
      </c>
      <c r="Q17" s="7" t="str">
        <f aca="false">IF(Q14="","",IF(Q14=N13,N15,N13))</f>
        <v>Karolin Figol</v>
      </c>
      <c r="R17" s="7"/>
      <c r="S17" s="7"/>
      <c r="T17" s="6" t="s">
        <v>91</v>
      </c>
      <c r="V17" s="1"/>
    </row>
    <row r="18" s="2" customFormat="true" ht="11.25" hidden="false" customHeight="false" outlineLevel="0" collapsed="false">
      <c r="D18" s="8" t="n">
        <v>229</v>
      </c>
      <c r="E18" s="9" t="str">
        <f aca="false">IF(Mängud!E130="","",Mängud!E130)</f>
        <v>Raigo Rommot</v>
      </c>
      <c r="F18" s="9"/>
      <c r="G18" s="9"/>
      <c r="V18" s="1"/>
    </row>
    <row r="19" s="2" customFormat="true" ht="11.25" hidden="false" customHeight="true" outlineLevel="0" collapsed="false">
      <c r="A19" s="6" t="n">
        <v>-198</v>
      </c>
      <c r="B19" s="13" t="str">
        <f aca="false">IF(Miinusring!N25="","",IF(Miinusring!N25=Miinusring!K21,Miinusring!K29,Miinusring!K21))</f>
        <v>Priit Eiver</v>
      </c>
      <c r="C19" s="13"/>
      <c r="D19" s="13"/>
      <c r="E19" s="11"/>
      <c r="F19" s="12" t="str">
        <f aca="false">IF(Mängud!F130="","",Mängud!F130)</f>
        <v>3:2</v>
      </c>
      <c r="G19" s="8"/>
      <c r="M19" s="6" t="n">
        <v>-229</v>
      </c>
      <c r="N19" s="7" t="str">
        <f aca="false">IF(E18="","",IF(E18=B17,B19,B17))</f>
        <v>Priit Eiver</v>
      </c>
      <c r="O19" s="7"/>
      <c r="P19" s="7"/>
      <c r="V19" s="1"/>
    </row>
    <row r="20" s="2" customFormat="true" ht="11.25" hidden="false" customHeight="false" outlineLevel="0" collapsed="false">
      <c r="G20" s="14" t="n">
        <v>253</v>
      </c>
      <c r="H20" s="9" t="str">
        <f aca="false">IF(Mängud!E154="","",Mängud!E154)</f>
        <v>Raigo Rommot</v>
      </c>
      <c r="I20" s="9"/>
      <c r="J20" s="9"/>
      <c r="K20" s="6" t="s">
        <v>92</v>
      </c>
      <c r="P20" s="8" t="n">
        <v>252</v>
      </c>
      <c r="Q20" s="9" t="str">
        <f aca="false">IF(Mängud!E153="","",Mängud!E153)</f>
        <v>Priit Eiver</v>
      </c>
      <c r="R20" s="9"/>
      <c r="S20" s="9"/>
      <c r="T20" s="6" t="s">
        <v>93</v>
      </c>
      <c r="V20" s="1"/>
    </row>
    <row r="21" s="2" customFormat="true" ht="11.25" hidden="false" customHeight="true" outlineLevel="0" collapsed="false">
      <c r="A21" s="6" t="n">
        <v>-199</v>
      </c>
      <c r="B21" s="7" t="str">
        <f aca="false">IF(Miinusring!N41="","",IF(Miinusring!N41=Miinusring!K37,Miinusring!K45,Miinusring!K37))</f>
        <v>Toomas Hansar</v>
      </c>
      <c r="C21" s="7"/>
      <c r="D21" s="7"/>
      <c r="G21" s="14"/>
      <c r="H21" s="11"/>
      <c r="I21" s="12" t="str">
        <f aca="false">IF(Mängud!F154="","",Mängud!F154)</f>
        <v>3:0</v>
      </c>
      <c r="M21" s="6" t="n">
        <v>-230</v>
      </c>
      <c r="N21" s="13" t="str">
        <f aca="false">IF(E22="","",IF(E22=B21,B23,B21))</f>
        <v>Marika Kotka</v>
      </c>
      <c r="O21" s="13"/>
      <c r="P21" s="13"/>
      <c r="Q21" s="11"/>
      <c r="R21" s="12" t="str">
        <f aca="false">IF(Mängud!F153="","",Mängud!F153)</f>
        <v>3:1</v>
      </c>
      <c r="V21" s="1"/>
    </row>
    <row r="22" s="2" customFormat="true" ht="11.25" hidden="false" customHeight="false" outlineLevel="0" collapsed="false">
      <c r="D22" s="8" t="n">
        <v>230</v>
      </c>
      <c r="E22" s="10" t="str">
        <f aca="false">IF(Mängud!E131="","",Mängud!E131)</f>
        <v>Toomas Hansar</v>
      </c>
      <c r="F22" s="10"/>
      <c r="G22" s="10"/>
      <c r="V22" s="1"/>
    </row>
    <row r="23" s="2" customFormat="true" ht="11.25" hidden="false" customHeight="true" outlineLevel="0" collapsed="false">
      <c r="A23" s="6" t="n">
        <v>200</v>
      </c>
      <c r="B23" s="13" t="str">
        <f aca="false">IF(Miinusring!N57="","",IF(Miinusring!N57=Miinusring!K53,Miinusring!K61,Miinusring!K53))</f>
        <v>Marika Kotka</v>
      </c>
      <c r="C23" s="13"/>
      <c r="D23" s="13"/>
      <c r="E23" s="11"/>
      <c r="F23" s="12" t="str">
        <f aca="false">IF(Mängud!F131="","",Mängud!F131)</f>
        <v>3:2</v>
      </c>
      <c r="P23" s="6" t="n">
        <v>-252</v>
      </c>
      <c r="Q23" s="7" t="str">
        <f aca="false">IF(Q20="","",IF(Q20=N19,N21,N19))</f>
        <v>Marika Kotka</v>
      </c>
      <c r="R23" s="7"/>
      <c r="S23" s="7"/>
      <c r="T23" s="6" t="s">
        <v>94</v>
      </c>
      <c r="V23" s="1"/>
    </row>
    <row r="24" s="2" customFormat="true" ht="11.25" hidden="false" customHeight="false" outlineLevel="0" collapsed="false">
      <c r="G24" s="6" t="n">
        <v>-253</v>
      </c>
      <c r="H24" s="7" t="str">
        <f aca="false">IF(H20="","",IF(H20=E18,E22,E18))</f>
        <v>Toomas Hansar</v>
      </c>
      <c r="I24" s="7"/>
      <c r="J24" s="7"/>
      <c r="K24" s="6" t="s">
        <v>95</v>
      </c>
      <c r="V24" s="1"/>
    </row>
    <row r="25" s="2" customFormat="true" ht="11.25" hidden="false" customHeight="true" outlineLevel="0" collapsed="false">
      <c r="A25" s="6" t="n">
        <v>-177</v>
      </c>
      <c r="B25" s="7" t="str">
        <f aca="false">IF(Miinusring!K5="","",IF(Miinusring!K5=Miinusring!H3,Miinusring!H7,Miinusring!H3))</f>
        <v>Ene Laur</v>
      </c>
      <c r="C25" s="7"/>
      <c r="D25" s="7"/>
      <c r="V25" s="1"/>
    </row>
    <row r="26" s="2" customFormat="true" ht="11.25" hidden="false" customHeight="false" outlineLevel="0" collapsed="false">
      <c r="D26" s="8" t="n">
        <v>201</v>
      </c>
      <c r="E26" s="9" t="str">
        <f aca="false">IF(Mängud!E102="","",Mängud!E102)</f>
        <v>Aleksander Tuhkanen</v>
      </c>
      <c r="F26" s="9"/>
      <c r="G26" s="9"/>
      <c r="V26" s="1"/>
    </row>
    <row r="27" s="2" customFormat="true" ht="11.25" hidden="false" customHeight="true" outlineLevel="0" collapsed="false">
      <c r="A27" s="6" t="n">
        <v>-178</v>
      </c>
      <c r="B27" s="13" t="str">
        <f aca="false">IF(Miinusring!K13="","",IF(Miinusring!K13=Miinusring!H11,Miinusring!H15,Miinusring!H11))</f>
        <v>Aleksander Tuhkanen</v>
      </c>
      <c r="C27" s="13"/>
      <c r="D27" s="13"/>
      <c r="E27" s="11"/>
      <c r="F27" s="12" t="str">
        <f aca="false">IF(Mängud!F102="","",Mängud!F102)</f>
        <v>3:0</v>
      </c>
      <c r="G27" s="8"/>
      <c r="V27" s="1"/>
    </row>
    <row r="28" s="2" customFormat="true" ht="11.25" hidden="false" customHeight="false" outlineLevel="0" collapsed="false">
      <c r="G28" s="14" t="n">
        <v>227</v>
      </c>
      <c r="H28" s="9" t="str">
        <f aca="false">IF(Mängud!E128="","",Mängud!E128)</f>
        <v>Arne Kruuse</v>
      </c>
      <c r="I28" s="9"/>
      <c r="J28" s="9"/>
      <c r="V28" s="1"/>
    </row>
    <row r="29" s="2" customFormat="true" ht="11.25" hidden="false" customHeight="true" outlineLevel="0" collapsed="false">
      <c r="A29" s="6" t="n">
        <v>-179</v>
      </c>
      <c r="B29" s="7" t="str">
        <f aca="false">IF(Miinusring!K21="","",IF(Miinusring!K21=Miinusring!H19,Miinusring!H23,Miinusring!H19))</f>
        <v>Oleg Rättel</v>
      </c>
      <c r="C29" s="7"/>
      <c r="D29" s="7"/>
      <c r="G29" s="14"/>
      <c r="H29" s="11"/>
      <c r="I29" s="12" t="str">
        <f aca="false">IF(Mängud!F128="","",Mängud!F128)</f>
        <v>3:1</v>
      </c>
      <c r="J29" s="8"/>
      <c r="V29" s="1"/>
    </row>
    <row r="30" s="2" customFormat="true" ht="11.25" hidden="false" customHeight="false" outlineLevel="0" collapsed="false">
      <c r="D30" s="8" t="n">
        <v>202</v>
      </c>
      <c r="E30" s="10" t="str">
        <f aca="false">IF(Mängud!E103="","",Mängud!E103)</f>
        <v>Arne Kruuse</v>
      </c>
      <c r="F30" s="10"/>
      <c r="G30" s="10"/>
      <c r="J30" s="14"/>
      <c r="V30" s="1"/>
    </row>
    <row r="31" s="2" customFormat="true" ht="11.25" hidden="false" customHeight="true" outlineLevel="0" collapsed="false">
      <c r="A31" s="6" t="n">
        <v>-180</v>
      </c>
      <c r="B31" s="7" t="str">
        <f aca="false">IF(Miinusring!K29="","",IF(Miinusring!K29=Miinusring!H27,Miinusring!H31,Miinusring!H27))</f>
        <v>Arne Kruuse</v>
      </c>
      <c r="C31" s="7"/>
      <c r="D31" s="7"/>
      <c r="E31" s="24"/>
      <c r="F31" s="12" t="str">
        <f aca="false">IF(Mängud!F103="","",Mängud!F103)</f>
        <v>3:0</v>
      </c>
      <c r="J31" s="14"/>
      <c r="V31" s="1"/>
    </row>
    <row r="32" s="2" customFormat="true" ht="11.25" hidden="false" customHeight="false" outlineLevel="0" collapsed="false">
      <c r="J32" s="14" t="n">
        <v>251</v>
      </c>
      <c r="K32" s="9" t="str">
        <f aca="false">IF(Mängud!E152="","",Mängud!E152)</f>
        <v>Arne Kruuse</v>
      </c>
      <c r="L32" s="9"/>
      <c r="M32" s="9"/>
      <c r="N32" s="6" t="s">
        <v>96</v>
      </c>
      <c r="V32" s="1"/>
    </row>
    <row r="33" s="2" customFormat="true" ht="11.25" hidden="false" customHeight="true" outlineLevel="0" collapsed="false">
      <c r="A33" s="6" t="n">
        <v>-181</v>
      </c>
      <c r="B33" s="7" t="str">
        <f aca="false">IF(Miinusring!K37="","",IF(Miinusring!K37=Miinusring!H35,Miinusring!H39,Miinusring!H35))</f>
        <v>Tamur Vanker</v>
      </c>
      <c r="C33" s="7"/>
      <c r="D33" s="7"/>
      <c r="J33" s="14"/>
      <c r="K33" s="11"/>
      <c r="L33" s="12" t="str">
        <f aca="false">IF(Mängud!F152="","",Mängud!F152)</f>
        <v>3:2</v>
      </c>
      <c r="V33" s="1"/>
    </row>
    <row r="34" s="2" customFormat="true" ht="11.25" hidden="false" customHeight="false" outlineLevel="0" collapsed="false">
      <c r="D34" s="8" t="n">
        <v>203</v>
      </c>
      <c r="E34" s="9" t="str">
        <f aca="false">IF(Mängud!E104="","",Mängud!E104)</f>
        <v>Toomas Riive</v>
      </c>
      <c r="F34" s="9"/>
      <c r="G34" s="9"/>
      <c r="J34" s="14"/>
      <c r="V34" s="1"/>
    </row>
    <row r="35" s="2" customFormat="true" ht="11.25" hidden="false" customHeight="true" outlineLevel="0" collapsed="false">
      <c r="A35" s="6" t="n">
        <v>-182</v>
      </c>
      <c r="B35" s="7" t="str">
        <f aca="false">IF(Miinusring!K45="","",IF(Miinusring!K45=Miinusring!H43,Miinusring!H47,Miinusring!H43))</f>
        <v>Toomas Riive</v>
      </c>
      <c r="C35" s="7"/>
      <c r="D35" s="7"/>
      <c r="E35" s="24"/>
      <c r="F35" s="12" t="str">
        <f aca="false">IF(Mängud!F104="","",Mängud!F104)</f>
        <v>3:1</v>
      </c>
      <c r="G35" s="8"/>
      <c r="J35" s="14"/>
      <c r="M35" s="6" t="n">
        <v>-227</v>
      </c>
      <c r="N35" s="7" t="str">
        <f aca="false">IF(H28="","",IF(H28=E26,E30,E26))</f>
        <v>Aleksander Tuhkanen</v>
      </c>
      <c r="O35" s="7"/>
      <c r="P35" s="7"/>
      <c r="V35" s="1"/>
    </row>
    <row r="36" s="2" customFormat="true" ht="11.25" hidden="false" customHeight="false" outlineLevel="0" collapsed="false">
      <c r="G36" s="14" t="n">
        <v>228</v>
      </c>
      <c r="H36" s="9" t="str">
        <f aca="false">IF(Mängud!E129="","",Mängud!E129)</f>
        <v>Heino Vanker</v>
      </c>
      <c r="I36" s="9"/>
      <c r="J36" s="9"/>
      <c r="K36" s="22"/>
      <c r="P36" s="8" t="n">
        <v>250</v>
      </c>
      <c r="Q36" s="9" t="str">
        <f aca="false">IF(Mängud!E151="","",Mängud!E151)</f>
        <v>Aleksander Tuhkanen</v>
      </c>
      <c r="R36" s="9"/>
      <c r="S36" s="9"/>
      <c r="T36" s="6" t="s">
        <v>97</v>
      </c>
      <c r="V36" s="1"/>
    </row>
    <row r="37" s="2" customFormat="true" ht="11.25" hidden="false" customHeight="true" outlineLevel="0" collapsed="false">
      <c r="A37" s="6" t="n">
        <v>-183</v>
      </c>
      <c r="B37" s="7" t="str">
        <f aca="false">IF(Miinusring!K53="","",IF(Miinusring!K53=Miinusring!H51,Miinusring!H55,Miinusring!H51))</f>
        <v>Vahur Männa</v>
      </c>
      <c r="C37" s="7"/>
      <c r="D37" s="7"/>
      <c r="G37" s="14"/>
      <c r="H37" s="11"/>
      <c r="I37" s="12" t="str">
        <f aca="false">IF(Mängud!F129="","",Mängud!F129)</f>
        <v>3:2</v>
      </c>
      <c r="J37" s="15"/>
      <c r="K37" s="21"/>
      <c r="M37" s="6" t="n">
        <v>-228</v>
      </c>
      <c r="N37" s="13" t="str">
        <f aca="false">IF(H36="","",IF(H36=E34,E38,E34))</f>
        <v>Toomas Riive</v>
      </c>
      <c r="O37" s="13"/>
      <c r="P37" s="13"/>
      <c r="Q37" s="11"/>
      <c r="R37" s="12" t="str">
        <f aca="false">IF(Mängud!F151="","",Mängud!F151)</f>
        <v>3:2</v>
      </c>
      <c r="V37" s="1"/>
    </row>
    <row r="38" s="2" customFormat="true" ht="11.25" hidden="false" customHeight="false" outlineLevel="0" collapsed="false">
      <c r="D38" s="8" t="n">
        <v>204</v>
      </c>
      <c r="E38" s="10" t="str">
        <f aca="false">IF(Mängud!E105="","",Mängud!E105)</f>
        <v>Heino Vanker</v>
      </c>
      <c r="F38" s="10"/>
      <c r="G38" s="10"/>
      <c r="V38" s="1"/>
    </row>
    <row r="39" s="2" customFormat="true" ht="11.25" hidden="false" customHeight="true" outlineLevel="0" collapsed="false">
      <c r="A39" s="6" t="n">
        <v>-184</v>
      </c>
      <c r="B39" s="7" t="str">
        <f aca="false">IF(Miinusring!K61="","",IF(Miinusring!K61=Miinusring!H59,Miinusring!H63,Miinusring!H59))</f>
        <v>Heino Vanker</v>
      </c>
      <c r="C39" s="7"/>
      <c r="D39" s="7"/>
      <c r="E39" s="24"/>
      <c r="F39" s="12" t="str">
        <f aca="false">IF(Mängud!F105="","",Mängud!F105)</f>
        <v>3:0</v>
      </c>
      <c r="J39" s="6" t="n">
        <v>-251</v>
      </c>
      <c r="K39" s="7" t="str">
        <f aca="false">IF(K32="","",IF(K32=H28,H36,H28))</f>
        <v>Heino Vanker</v>
      </c>
      <c r="L39" s="7"/>
      <c r="M39" s="7"/>
      <c r="N39" s="6" t="s">
        <v>98</v>
      </c>
      <c r="P39" s="6" t="n">
        <v>-250</v>
      </c>
      <c r="Q39" s="7" t="str">
        <f aca="false">IF(Q36="","",IF(Q36=N35,N37,N35))</f>
        <v>Toomas Riive</v>
      </c>
      <c r="R39" s="7"/>
      <c r="S39" s="7"/>
      <c r="T39" s="6" t="s">
        <v>99</v>
      </c>
      <c r="V39" s="1"/>
    </row>
    <row r="40" s="2" customFormat="true" ht="11.25" hidden="false" customHeight="false" outlineLevel="0" collapsed="false">
      <c r="A40" s="6"/>
      <c r="B40" s="25"/>
      <c r="C40" s="25"/>
      <c r="D40" s="25"/>
      <c r="E40" s="26"/>
      <c r="F40" s="27"/>
      <c r="J40" s="6"/>
      <c r="K40" s="25"/>
      <c r="L40" s="25"/>
      <c r="M40" s="25"/>
      <c r="N40" s="6"/>
      <c r="P40" s="6"/>
      <c r="Q40" s="25"/>
      <c r="R40" s="25"/>
      <c r="S40" s="25"/>
      <c r="T40" s="6"/>
      <c r="V40" s="1"/>
    </row>
    <row r="41" s="2" customFormat="true" ht="11.25" hidden="false" customHeight="true" outlineLevel="0" collapsed="false">
      <c r="A41" s="6" t="n">
        <v>-201</v>
      </c>
      <c r="B41" s="7" t="str">
        <f aca="false">IF(E26="","",IF(E26=B25,B27,B25))</f>
        <v>Ene Laur</v>
      </c>
      <c r="C41" s="7"/>
      <c r="D41" s="7"/>
      <c r="V41" s="1"/>
    </row>
    <row r="42" s="2" customFormat="true" ht="11.25" hidden="false" customHeight="false" outlineLevel="0" collapsed="false">
      <c r="D42" s="14" t="n">
        <v>225</v>
      </c>
      <c r="E42" s="9" t="str">
        <f aca="false">IF(Mängud!E126="","",Mängud!E126)</f>
        <v>Ene Laur</v>
      </c>
      <c r="F42" s="9"/>
      <c r="G42" s="9"/>
      <c r="V42" s="1"/>
    </row>
    <row r="43" s="2" customFormat="true" ht="11.25" hidden="false" customHeight="true" outlineLevel="0" collapsed="false">
      <c r="A43" s="6" t="n">
        <v>-202</v>
      </c>
      <c r="B43" s="13" t="str">
        <f aca="false">IF(E30="","",IF(E30=B29,B31,B29))</f>
        <v>Oleg Rättel</v>
      </c>
      <c r="C43" s="13"/>
      <c r="D43" s="13"/>
      <c r="E43" s="11"/>
      <c r="F43" s="12" t="str">
        <f aca="false">IF(Mängud!F126="","",Mängud!F126)</f>
        <v>3:2</v>
      </c>
      <c r="G43" s="8"/>
      <c r="V43" s="1"/>
    </row>
    <row r="44" s="2" customFormat="true" ht="11.25" hidden="false" customHeight="false" outlineLevel="0" collapsed="false">
      <c r="G44" s="14" t="n">
        <v>249</v>
      </c>
      <c r="H44" s="9" t="str">
        <f aca="false">IF(Mängud!E150="","",Mängud!E150)</f>
        <v>Ene Laur</v>
      </c>
      <c r="I44" s="9"/>
      <c r="J44" s="9"/>
      <c r="K44" s="6" t="s">
        <v>100</v>
      </c>
      <c r="V44" s="1"/>
    </row>
    <row r="45" s="2" customFormat="true" ht="11.25" hidden="false" customHeight="true" outlineLevel="0" collapsed="false">
      <c r="A45" s="6" t="n">
        <v>-203</v>
      </c>
      <c r="B45" s="7" t="str">
        <f aca="false">IF(E34="","",IF(E34=B33,B35,B33))</f>
        <v>Tamur Vanker</v>
      </c>
      <c r="C45" s="7"/>
      <c r="D45" s="7"/>
      <c r="G45" s="14"/>
      <c r="H45" s="11"/>
      <c r="I45" s="12" t="str">
        <f aca="false">IF(Mängud!F150="","",Mängud!F150)</f>
        <v>3:1</v>
      </c>
      <c r="M45" s="6" t="n">
        <v>-225</v>
      </c>
      <c r="N45" s="7" t="str">
        <f aca="false">IF(E42="","",IF(E42=B41,B43,B41))</f>
        <v>Oleg Rättel</v>
      </c>
      <c r="O45" s="7"/>
      <c r="P45" s="7"/>
      <c r="V45" s="1"/>
    </row>
    <row r="46" s="2" customFormat="true" ht="11.25" hidden="false" customHeight="false" outlineLevel="0" collapsed="false">
      <c r="D46" s="8" t="n">
        <v>226</v>
      </c>
      <c r="E46" s="10" t="str">
        <f aca="false">IF(Mängud!E127="","",Mängud!E127)</f>
        <v>Tamur Vanker</v>
      </c>
      <c r="F46" s="10"/>
      <c r="G46" s="10"/>
      <c r="P46" s="8" t="n">
        <v>248</v>
      </c>
      <c r="Q46" s="9" t="str">
        <f aca="false">IF(Mängud!E149="","",Mängud!E149)</f>
        <v>Oleg Rättel</v>
      </c>
      <c r="R46" s="9"/>
      <c r="S46" s="9"/>
      <c r="T46" s="6" t="s">
        <v>101</v>
      </c>
      <c r="V46" s="1"/>
    </row>
    <row r="47" s="2" customFormat="true" ht="11.25" hidden="false" customHeight="true" outlineLevel="0" collapsed="false">
      <c r="A47" s="6" t="n">
        <v>-204</v>
      </c>
      <c r="B47" s="13" t="str">
        <f aca="false">IF(E38="","",IF(E38=B37,B39,B37))</f>
        <v>Vahur Männa</v>
      </c>
      <c r="C47" s="13"/>
      <c r="D47" s="13"/>
      <c r="E47" s="11"/>
      <c r="F47" s="12" t="str">
        <f aca="false">IF(Mängud!F127="","",Mängud!F127)</f>
        <v>3:1</v>
      </c>
      <c r="M47" s="6" t="n">
        <v>-226</v>
      </c>
      <c r="N47" s="13" t="str">
        <f aca="false">IF(E46="","",IF(E46=B45,B47,B45))</f>
        <v>Vahur Männa</v>
      </c>
      <c r="O47" s="13"/>
      <c r="P47" s="13"/>
      <c r="Q47" s="11"/>
      <c r="R47" s="12" t="str">
        <f aca="false">IF(Mängud!F149="","",Mängud!F149)</f>
        <v>3:1</v>
      </c>
      <c r="V47" s="1"/>
    </row>
    <row r="48" s="2" customFormat="true" ht="11.25" hidden="false" customHeight="false" outlineLevel="0" collapsed="false">
      <c r="G48" s="6" t="n">
        <v>-249</v>
      </c>
      <c r="H48" s="7" t="str">
        <f aca="false">IF(H44="","",IF(H44=E42,E46,E42))</f>
        <v>Tamur Vanker</v>
      </c>
      <c r="I48" s="7"/>
      <c r="J48" s="7"/>
      <c r="K48" s="6" t="s">
        <v>102</v>
      </c>
      <c r="V48" s="1"/>
    </row>
    <row r="49" s="2" customFormat="true" ht="11.25" hidden="false" customHeight="true" outlineLevel="0" collapsed="false">
      <c r="A49" s="6" t="n">
        <v>-157</v>
      </c>
      <c r="B49" s="7" t="str">
        <f aca="false">IF(Miinusring!H7="","",IF(Miinusring!H7=Miinusring!E5,Miinusring!E9,Miinusring!E5))</f>
        <v>Taavi Miku</v>
      </c>
      <c r="C49" s="7"/>
      <c r="D49" s="7"/>
      <c r="P49" s="6" t="n">
        <v>-248</v>
      </c>
      <c r="Q49" s="7" t="str">
        <f aca="false">IF(Q46="","",IF(Q46=N45,N47,N45))</f>
        <v>Vahur Männa</v>
      </c>
      <c r="R49" s="7"/>
      <c r="S49" s="7"/>
      <c r="T49" s="6" t="s">
        <v>103</v>
      </c>
      <c r="V49" s="1"/>
    </row>
    <row r="50" s="2" customFormat="true" ht="11.25" hidden="false" customHeight="false" outlineLevel="0" collapsed="false">
      <c r="D50" s="8" t="n">
        <v>193</v>
      </c>
      <c r="E50" s="9" t="str">
        <f aca="false">IF(Mängud!E94="","",Mängud!E94)</f>
        <v>Heiki Hansar</v>
      </c>
      <c r="F50" s="9"/>
      <c r="G50" s="9"/>
      <c r="V50" s="1"/>
    </row>
    <row r="51" s="2" customFormat="true" ht="11.25" hidden="false" customHeight="true" outlineLevel="0" collapsed="false">
      <c r="A51" s="6" t="n">
        <v>-158</v>
      </c>
      <c r="B51" s="13" t="str">
        <f aca="false">IF(Miinusring!H15="","",IF(Miinusring!H15=Miinusring!E13,Miinusring!E17,Miinusring!E13))</f>
        <v>Heiki Hansar</v>
      </c>
      <c r="C51" s="13"/>
      <c r="D51" s="13"/>
      <c r="E51" s="11"/>
      <c r="F51" s="12" t="str">
        <f aca="false">IF(Mängud!F94="","",Mängud!F94)</f>
        <v>3:2</v>
      </c>
      <c r="G51" s="8"/>
      <c r="V51" s="1"/>
    </row>
    <row r="52" s="2" customFormat="true" ht="11.25" hidden="false" customHeight="false" outlineLevel="0" collapsed="false">
      <c r="G52" s="14" t="n">
        <v>221</v>
      </c>
      <c r="H52" s="9" t="str">
        <f aca="false">IF(Mängud!E122="","",Mängud!E122)</f>
        <v>Heiki Hansar</v>
      </c>
      <c r="I52" s="9"/>
      <c r="J52" s="9"/>
      <c r="V52" s="1"/>
    </row>
    <row r="53" s="2" customFormat="true" ht="11.25" hidden="false" customHeight="true" outlineLevel="0" collapsed="false">
      <c r="A53" s="6" t="n">
        <v>-159</v>
      </c>
      <c r="B53" s="7" t="str">
        <f aca="false">IF(Miinusring!H23="","",IF(Miinusring!H23=Miinusring!E21,Miinusring!E25,Miinusring!E21))</f>
        <v>Kristi Kruusimaa</v>
      </c>
      <c r="C53" s="7"/>
      <c r="D53" s="7"/>
      <c r="G53" s="14"/>
      <c r="H53" s="11"/>
      <c r="I53" s="12" t="str">
        <f aca="false">IF(Mängud!F122="","",Mängud!F122)</f>
        <v>3:0</v>
      </c>
      <c r="J53" s="8"/>
      <c r="V53" s="1"/>
    </row>
    <row r="54" s="2" customFormat="true" ht="11.25" hidden="false" customHeight="false" outlineLevel="0" collapsed="false">
      <c r="D54" s="8" t="n">
        <v>194</v>
      </c>
      <c r="E54" s="10" t="str">
        <f aca="false">IF(Mängud!E95="","",Mängud!E95)</f>
        <v>Romet Rättel</v>
      </c>
      <c r="F54" s="10"/>
      <c r="G54" s="10"/>
      <c r="J54" s="14"/>
      <c r="V54" s="1"/>
    </row>
    <row r="55" s="2" customFormat="true" ht="11.25" hidden="false" customHeight="false" outlineLevel="0" collapsed="false">
      <c r="A55" s="6" t="n">
        <v>-160</v>
      </c>
      <c r="B55" s="7" t="str">
        <f aca="false">IF(Miinusring!H31="","",IF(Miinusring!H31=Miinusring!E29,Miinusring!E33,Miinusring!E29))</f>
        <v>Romet Rättel</v>
      </c>
      <c r="C55" s="7"/>
      <c r="D55" s="7"/>
      <c r="E55" s="24"/>
      <c r="F55" s="12" t="str">
        <f aca="false">IF(Mängud!F95="","",Mängud!F95)</f>
        <v>3:2</v>
      </c>
      <c r="J55" s="14"/>
      <c r="V55" s="1"/>
    </row>
    <row r="56" s="2" customFormat="true" ht="11.25" hidden="false" customHeight="false" outlineLevel="0" collapsed="false">
      <c r="J56" s="14" t="n">
        <v>247</v>
      </c>
      <c r="K56" s="9" t="str">
        <f aca="false">IF(Mängud!E148="","",Mängud!E148)</f>
        <v>Heiki Hansar</v>
      </c>
      <c r="L56" s="9"/>
      <c r="M56" s="9"/>
      <c r="N56" s="6" t="s">
        <v>104</v>
      </c>
      <c r="V56" s="1"/>
    </row>
    <row r="57" s="2" customFormat="true" ht="11.25" hidden="false" customHeight="false" outlineLevel="0" collapsed="false">
      <c r="A57" s="6" t="n">
        <v>-161</v>
      </c>
      <c r="B57" s="7" t="str">
        <f aca="false">IF(Miinusring!H39="","",IF(Miinusring!H39=Miinusring!E37,Miinusring!E41,Miinusring!E37))</f>
        <v>Karlis Bollverk</v>
      </c>
      <c r="C57" s="7"/>
      <c r="D57" s="7"/>
      <c r="J57" s="14"/>
      <c r="K57" s="11"/>
      <c r="L57" s="12" t="str">
        <f aca="false">IF(Mängud!F148="","",Mängud!F148)</f>
        <v>3:0</v>
      </c>
      <c r="V57" s="1"/>
    </row>
    <row r="58" s="2" customFormat="true" ht="11.25" hidden="false" customHeight="false" outlineLevel="0" collapsed="false">
      <c r="D58" s="8" t="n">
        <v>195</v>
      </c>
      <c r="E58" s="9" t="str">
        <f aca="false">IF(Mängud!E96="","",Mängud!E96)</f>
        <v>Kalev Puk</v>
      </c>
      <c r="F58" s="9"/>
      <c r="G58" s="9"/>
      <c r="J58" s="14"/>
      <c r="V58" s="1"/>
    </row>
    <row r="59" s="2" customFormat="true" ht="11.25" hidden="false" customHeight="false" outlineLevel="0" collapsed="false">
      <c r="A59" s="6" t="n">
        <v>-162</v>
      </c>
      <c r="B59" s="7" t="str">
        <f aca="false">IF(Miinusring!H47="","",IF(Miinusring!H47=Miinusring!E45,Miinusring!E49,Miinusring!E45))</f>
        <v>Kalev Puk</v>
      </c>
      <c r="C59" s="7"/>
      <c r="D59" s="7"/>
      <c r="E59" s="24"/>
      <c r="F59" s="12" t="str">
        <f aca="false">IF(Mängud!F96="","",Mängud!F96)</f>
        <v>3:0</v>
      </c>
      <c r="G59" s="8"/>
      <c r="J59" s="14"/>
      <c r="M59" s="6" t="n">
        <v>-221</v>
      </c>
      <c r="N59" s="7" t="str">
        <f aca="false">IF(H52="","",IF(H52=E50,E54,E50))</f>
        <v>Romet Rättel</v>
      </c>
      <c r="O59" s="7"/>
      <c r="P59" s="7"/>
      <c r="V59" s="1"/>
    </row>
    <row r="60" s="2" customFormat="true" ht="11.25" hidden="false" customHeight="false" outlineLevel="0" collapsed="false">
      <c r="G60" s="14" t="n">
        <v>222</v>
      </c>
      <c r="H60" s="10" t="str">
        <f aca="false">IF(Mängud!E123="","",Mängud!E123)</f>
        <v>Maie Enni</v>
      </c>
      <c r="I60" s="10"/>
      <c r="J60" s="10"/>
      <c r="P60" s="8" t="n">
        <v>246</v>
      </c>
      <c r="Q60" s="9" t="str">
        <f aca="false">IF(Mängud!E147="","",Mängud!E147)</f>
        <v>Kalev Puk</v>
      </c>
      <c r="R60" s="9"/>
      <c r="S60" s="9"/>
      <c r="T60" s="6" t="s">
        <v>105</v>
      </c>
      <c r="V60" s="1"/>
    </row>
    <row r="61" s="2" customFormat="true" ht="11.25" hidden="false" customHeight="false" outlineLevel="0" collapsed="false">
      <c r="A61" s="6" t="n">
        <v>-163</v>
      </c>
      <c r="B61" s="7" t="str">
        <f aca="false">IF(Miinusring!H55="","",IF(Miinusring!H55=Miinusring!E53,Miinusring!E57,Miinusring!E53))</f>
        <v>Maie Enni</v>
      </c>
      <c r="C61" s="7"/>
      <c r="D61" s="7"/>
      <c r="G61" s="14"/>
      <c r="H61" s="11"/>
      <c r="I61" s="12" t="str">
        <f aca="false">IF(Mängud!F123="","",Mängud!F123)</f>
        <v>3:2</v>
      </c>
      <c r="M61" s="6" t="n">
        <v>-222</v>
      </c>
      <c r="N61" s="13" t="str">
        <f aca="false">IF(H60="","",IF(H60=E58,E62,E58))</f>
        <v>Kalev Puk</v>
      </c>
      <c r="O61" s="13"/>
      <c r="P61" s="13"/>
      <c r="Q61" s="11"/>
      <c r="R61" s="12" t="str">
        <f aca="false">IF(Mängud!F147="","",Mängud!F147)</f>
        <v>3:0</v>
      </c>
      <c r="V61" s="1"/>
    </row>
    <row r="62" s="2" customFormat="true" ht="11.25" hidden="false" customHeight="false" outlineLevel="0" collapsed="false">
      <c r="D62" s="8" t="n">
        <v>196</v>
      </c>
      <c r="E62" s="10" t="str">
        <f aca="false">IF(Mängud!E97="","",Mängud!E97)</f>
        <v>Maie Enni</v>
      </c>
      <c r="F62" s="10"/>
      <c r="G62" s="10"/>
      <c r="V62" s="1"/>
    </row>
    <row r="63" s="2" customFormat="true" ht="11.25" hidden="false" customHeight="false" outlineLevel="0" collapsed="false">
      <c r="A63" s="6" t="n">
        <v>-164</v>
      </c>
      <c r="B63" s="7" t="str">
        <f aca="false">IF(Miinusring!H63="","",IF(Miinusring!H63=Miinusring!E61,Miinusring!E65,Miinusring!E61))</f>
        <v>Erika Seffer-müller</v>
      </c>
      <c r="C63" s="7"/>
      <c r="D63" s="7"/>
      <c r="E63" s="24"/>
      <c r="F63" s="12" t="str">
        <f aca="false">IF(Mängud!F97="","",Mängud!F97)</f>
        <v>3:0</v>
      </c>
      <c r="J63" s="6" t="n">
        <v>-247</v>
      </c>
      <c r="K63" s="7" t="str">
        <f aca="false">IF(K56="","",IF(K56=H52,H60,H52))</f>
        <v>Maie Enni</v>
      </c>
      <c r="L63" s="7"/>
      <c r="M63" s="7"/>
      <c r="N63" s="6" t="s">
        <v>106</v>
      </c>
      <c r="P63" s="6" t="n">
        <v>-246</v>
      </c>
      <c r="Q63" s="7" t="str">
        <f aca="false">IF(Q60="","",IF(Q60=N59,N61,N59))</f>
        <v>Romet Rättel</v>
      </c>
      <c r="R63" s="7"/>
      <c r="S63" s="7"/>
      <c r="T63" s="6" t="s">
        <v>107</v>
      </c>
      <c r="V63" s="1"/>
    </row>
    <row r="64" s="2" customFormat="true" ht="11.25" hidden="false" customHeight="false" outlineLevel="0" collapsed="false">
      <c r="A64" s="6"/>
      <c r="B64" s="25"/>
      <c r="C64" s="25"/>
      <c r="D64" s="25"/>
      <c r="E64" s="11"/>
      <c r="F64" s="27"/>
      <c r="J64" s="6"/>
      <c r="K64" s="25"/>
      <c r="L64" s="25"/>
      <c r="M64" s="25"/>
      <c r="N64" s="6"/>
      <c r="P64" s="6"/>
      <c r="Q64" s="25"/>
      <c r="R64" s="25"/>
      <c r="S64" s="25"/>
      <c r="T64" s="6"/>
      <c r="V64" s="1"/>
    </row>
    <row r="65" s="2" customFormat="true" ht="11.25" hidden="false" customHeight="false" outlineLevel="0" collapsed="false">
      <c r="A65" s="6" t="n">
        <v>-193</v>
      </c>
      <c r="B65" s="7" t="str">
        <f aca="false">IF(E50="","",IF(E50=B49,B51,B49))</f>
        <v>Taavi Miku</v>
      </c>
      <c r="C65" s="7"/>
      <c r="D65" s="7"/>
      <c r="V65" s="1"/>
    </row>
    <row r="66" s="2" customFormat="true" ht="11.25" hidden="false" customHeight="false" outlineLevel="0" collapsed="false">
      <c r="D66" s="14" t="n">
        <v>219</v>
      </c>
      <c r="E66" s="9" t="str">
        <f aca="false">IF(Mängud!E120="","",Mängud!E120)</f>
        <v>Taavi Miku</v>
      </c>
      <c r="F66" s="9"/>
      <c r="G66" s="9"/>
      <c r="V66" s="1"/>
    </row>
    <row r="67" s="2" customFormat="true" ht="11.25" hidden="false" customHeight="false" outlineLevel="0" collapsed="false">
      <c r="A67" s="6" t="n">
        <v>-194</v>
      </c>
      <c r="B67" s="13" t="str">
        <f aca="false">IF(E54="","",IF(E54=B53,B55,B53))</f>
        <v>Kristi Kruusimaa</v>
      </c>
      <c r="C67" s="13"/>
      <c r="D67" s="13"/>
      <c r="E67" s="24"/>
      <c r="F67" s="12" t="str">
        <f aca="false">IF(Mängud!F120="","",Mängud!F120)</f>
        <v>3:0</v>
      </c>
      <c r="G67" s="8"/>
      <c r="V67" s="1"/>
    </row>
    <row r="68" s="2" customFormat="true" ht="11.25" hidden="false" customHeight="false" outlineLevel="0" collapsed="false">
      <c r="G68" s="14" t="n">
        <v>245</v>
      </c>
      <c r="H68" s="9" t="str">
        <f aca="false">IF(Mängud!E146="","",Mängud!E146)</f>
        <v>Taavi Miku</v>
      </c>
      <c r="I68" s="9"/>
      <c r="J68" s="9"/>
      <c r="K68" s="6" t="s">
        <v>108</v>
      </c>
      <c r="M68" s="6" t="n">
        <v>-219</v>
      </c>
      <c r="N68" s="7" t="str">
        <f aca="false">IF(E66="","",IF(E66=B65,B67,B65))</f>
        <v>Kristi Kruusimaa</v>
      </c>
      <c r="O68" s="7"/>
      <c r="P68" s="7"/>
      <c r="V68" s="1"/>
    </row>
    <row r="69" s="2" customFormat="true" ht="11.25" hidden="false" customHeight="false" outlineLevel="0" collapsed="false">
      <c r="A69" s="6" t="n">
        <v>-195</v>
      </c>
      <c r="B69" s="7" t="str">
        <f aca="false">IF(E58="","",IF(E58=B57,B59,B57))</f>
        <v>Karlis Bollverk</v>
      </c>
      <c r="C69" s="7"/>
      <c r="D69" s="7"/>
      <c r="G69" s="14"/>
      <c r="H69" s="11"/>
      <c r="I69" s="12" t="str">
        <f aca="false">IF(Mängud!F146="","",Mängud!F146)</f>
        <v>3:0</v>
      </c>
      <c r="P69" s="8" t="n">
        <v>244</v>
      </c>
      <c r="Q69" s="9" t="str">
        <f aca="false">IF(Mängud!E145="","",Mängud!E145)</f>
        <v>Kristi Kruusimaa</v>
      </c>
      <c r="R69" s="9"/>
      <c r="S69" s="9"/>
      <c r="T69" s="6" t="s">
        <v>109</v>
      </c>
      <c r="V69" s="1"/>
    </row>
    <row r="70" s="2" customFormat="true" ht="11.25" hidden="false" customHeight="false" outlineLevel="0" collapsed="false">
      <c r="D70" s="8" t="n">
        <v>220</v>
      </c>
      <c r="E70" s="10" t="str">
        <f aca="false">IF(Mängud!E121="","",Mängud!E121)</f>
        <v>Erika Seffer-müller</v>
      </c>
      <c r="F70" s="10"/>
      <c r="G70" s="10"/>
      <c r="M70" s="6" t="n">
        <v>-220</v>
      </c>
      <c r="N70" s="13" t="str">
        <f aca="false">IF(E70="","",IF(E70=B69,B71,B69))</f>
        <v>Karlis Bollverk</v>
      </c>
      <c r="O70" s="13"/>
      <c r="P70" s="13"/>
      <c r="Q70" s="11"/>
      <c r="R70" s="12" t="str">
        <f aca="false">IF(Mängud!F145="","",Mängud!F145)</f>
        <v>w.o.</v>
      </c>
      <c r="V70" s="1"/>
    </row>
    <row r="71" s="2" customFormat="true" ht="11.25" hidden="false" customHeight="false" outlineLevel="0" collapsed="false">
      <c r="A71" s="6" t="n">
        <v>-196</v>
      </c>
      <c r="B71" s="13" t="str">
        <f aca="false">IF(E62="","",IF(E62=B61,B63,B61))</f>
        <v>Erika Seffer-müller</v>
      </c>
      <c r="C71" s="13"/>
      <c r="D71" s="13"/>
      <c r="E71" s="11"/>
      <c r="F71" s="12" t="str">
        <f aca="false">IF(Mängud!F121="","",Mängud!F121)</f>
        <v>w.o.</v>
      </c>
      <c r="V71" s="1"/>
    </row>
    <row r="72" s="2" customFormat="true" ht="11.25" hidden="false" customHeight="false" outlineLevel="0" collapsed="false">
      <c r="D72" s="15"/>
      <c r="E72" s="21"/>
      <c r="F72" s="21"/>
      <c r="G72" s="16" t="n">
        <v>-245</v>
      </c>
      <c r="H72" s="7" t="str">
        <f aca="false">IF(H68="","",IF(H68=E66,E70,E66))</f>
        <v>Erika Seffer-müller</v>
      </c>
      <c r="I72" s="7"/>
      <c r="J72" s="7"/>
      <c r="K72" s="6" t="s">
        <v>110</v>
      </c>
      <c r="P72" s="6" t="n">
        <v>-244</v>
      </c>
      <c r="Q72" s="7" t="str">
        <f aca="false">IF(Q69="","",IF(Q69=N68,N70,N68))</f>
        <v>Karlis Bollverk</v>
      </c>
      <c r="R72" s="7"/>
      <c r="S72" s="7"/>
      <c r="T72" s="6" t="s">
        <v>111</v>
      </c>
      <c r="V72" s="1"/>
    </row>
  </sheetData>
  <mergeCells count="105">
    <mergeCell ref="B1:D1"/>
    <mergeCell ref="I1:K1"/>
    <mergeCell ref="N1:P1"/>
    <mergeCell ref="E2:G2"/>
    <mergeCell ref="Q2:S2"/>
    <mergeCell ref="B3:D3"/>
    <mergeCell ref="N3:P3"/>
    <mergeCell ref="H4:J4"/>
    <mergeCell ref="B5:D5"/>
    <mergeCell ref="Q5:S5"/>
    <mergeCell ref="E6:G6"/>
    <mergeCell ref="B7:D7"/>
    <mergeCell ref="N7:P7"/>
    <mergeCell ref="H8:J8"/>
    <mergeCell ref="Q8:S8"/>
    <mergeCell ref="B9:D9"/>
    <mergeCell ref="N9:P9"/>
    <mergeCell ref="E10:G10"/>
    <mergeCell ref="B11:D11"/>
    <mergeCell ref="Q11:S11"/>
    <mergeCell ref="H12:J12"/>
    <mergeCell ref="B13:D13"/>
    <mergeCell ref="N13:P13"/>
    <mergeCell ref="E14:G14"/>
    <mergeCell ref="Q14:S14"/>
    <mergeCell ref="B15:D15"/>
    <mergeCell ref="N15:P15"/>
    <mergeCell ref="H16:J16"/>
    <mergeCell ref="B17:D17"/>
    <mergeCell ref="Q17:S17"/>
    <mergeCell ref="E18:G18"/>
    <mergeCell ref="B19:D19"/>
    <mergeCell ref="N19:P19"/>
    <mergeCell ref="H20:J20"/>
    <mergeCell ref="Q20:S20"/>
    <mergeCell ref="B21:D21"/>
    <mergeCell ref="N21:P21"/>
    <mergeCell ref="E22:G22"/>
    <mergeCell ref="B23:D23"/>
    <mergeCell ref="Q23:S23"/>
    <mergeCell ref="H24:J24"/>
    <mergeCell ref="B25:D25"/>
    <mergeCell ref="E26:G26"/>
    <mergeCell ref="B27:D27"/>
    <mergeCell ref="H28:J28"/>
    <mergeCell ref="B29:D29"/>
    <mergeCell ref="E30:G30"/>
    <mergeCell ref="B31:D31"/>
    <mergeCell ref="K32:M32"/>
    <mergeCell ref="B33:D33"/>
    <mergeCell ref="E34:G34"/>
    <mergeCell ref="B35:D35"/>
    <mergeCell ref="N35:P35"/>
    <mergeCell ref="H36:J36"/>
    <mergeCell ref="Q36:S36"/>
    <mergeCell ref="B37:D37"/>
    <mergeCell ref="N37:P37"/>
    <mergeCell ref="E38:G38"/>
    <mergeCell ref="B39:D39"/>
    <mergeCell ref="K39:M39"/>
    <mergeCell ref="Q39:S39"/>
    <mergeCell ref="B41:D41"/>
    <mergeCell ref="E42:G42"/>
    <mergeCell ref="B43:D43"/>
    <mergeCell ref="H44:J44"/>
    <mergeCell ref="B45:D45"/>
    <mergeCell ref="N45:P45"/>
    <mergeCell ref="E46:G46"/>
    <mergeCell ref="Q46:S46"/>
    <mergeCell ref="B47:D47"/>
    <mergeCell ref="N47:P47"/>
    <mergeCell ref="H48:J48"/>
    <mergeCell ref="B49:D49"/>
    <mergeCell ref="Q49:S49"/>
    <mergeCell ref="E50:G50"/>
    <mergeCell ref="B51:D51"/>
    <mergeCell ref="H52:J52"/>
    <mergeCell ref="B53:D53"/>
    <mergeCell ref="E54:G54"/>
    <mergeCell ref="B55:D55"/>
    <mergeCell ref="K56:M56"/>
    <mergeCell ref="B57:D57"/>
    <mergeCell ref="E58:G58"/>
    <mergeCell ref="B59:D59"/>
    <mergeCell ref="N59:P59"/>
    <mergeCell ref="H60:J60"/>
    <mergeCell ref="Q60:S60"/>
    <mergeCell ref="B61:D61"/>
    <mergeCell ref="N61:P61"/>
    <mergeCell ref="E62:G62"/>
    <mergeCell ref="B63:D63"/>
    <mergeCell ref="K63:M63"/>
    <mergeCell ref="Q63:S63"/>
    <mergeCell ref="B65:D65"/>
    <mergeCell ref="E66:G66"/>
    <mergeCell ref="B67:D67"/>
    <mergeCell ref="H68:J68"/>
    <mergeCell ref="N68:P68"/>
    <mergeCell ref="B69:D69"/>
    <mergeCell ref="Q69:S69"/>
    <mergeCell ref="E70:G70"/>
    <mergeCell ref="N70:P70"/>
    <mergeCell ref="B71:D71"/>
    <mergeCell ref="H72:J72"/>
    <mergeCell ref="Q72:S72"/>
  </mergeCells>
  <printOptions headings="false" gridLines="false" gridLinesSet="true" horizontalCentered="false" verticalCentered="false"/>
  <pageMargins left="0.157638888888889" right="0.157638888888889" top="0.157638888888889" bottom="0.31527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L43" activeCellId="0" sqref="L43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-133</v>
      </c>
      <c r="B1" s="7" t="str">
        <f aca="false">IF(Miinusring!E5="","",IF(Miinusring!E5=Miinusring!B4,Miinusring!B6,Miinusring!B4))</f>
        <v>Romi Buusman</v>
      </c>
      <c r="C1" s="7"/>
      <c r="D1" s="7"/>
      <c r="Q1" s="21"/>
      <c r="R1" s="21"/>
      <c r="S1" s="21"/>
      <c r="V1" s="1"/>
    </row>
    <row r="2" s="2" customFormat="true" ht="11.25" hidden="false" customHeight="false" outlineLevel="0" collapsed="false">
      <c r="D2" s="8" t="n">
        <v>165</v>
      </c>
      <c r="E2" s="9" t="str">
        <f aca="false">IF(Mängud!E66="","",Mängud!E66)</f>
        <v>Romi Buusman</v>
      </c>
      <c r="F2" s="9"/>
      <c r="G2" s="9"/>
      <c r="V2" s="1"/>
    </row>
    <row r="3" s="2" customFormat="true" ht="11.25" hidden="false" customHeight="false" outlineLevel="0" collapsed="false">
      <c r="A3" s="6" t="n">
        <v>-134</v>
      </c>
      <c r="B3" s="7" t="str">
        <f aca="false">IF(Miinusring!E9="","",IF(Miinusring!E9=Miinusring!B8,Miinusring!B10,Miinusring!B8))</f>
        <v>Bye Bye</v>
      </c>
      <c r="C3" s="7"/>
      <c r="D3" s="7"/>
      <c r="E3" s="24"/>
      <c r="F3" s="12" t="str">
        <f aca="false">IF(Mängud!F66="","",Mängud!F66)</f>
        <v>w.o.</v>
      </c>
      <c r="G3" s="8"/>
      <c r="V3" s="1"/>
    </row>
    <row r="4" s="2" customFormat="true" ht="11.25" hidden="false" customHeight="false" outlineLevel="0" collapsed="false">
      <c r="G4" s="14" t="n">
        <v>189</v>
      </c>
      <c r="H4" s="9" t="str">
        <f aca="false">IF(Mängud!E90="","",Mängud!E90)</f>
        <v>Romi Buusman</v>
      </c>
      <c r="I4" s="9"/>
      <c r="J4" s="9"/>
      <c r="V4" s="1"/>
    </row>
    <row r="5" s="2" customFormat="true" ht="11.25" hidden="false" customHeight="false" outlineLevel="0" collapsed="false">
      <c r="A5" s="6" t="n">
        <v>-135</v>
      </c>
      <c r="B5" s="7" t="str">
        <f aca="false">IF(Miinusring!E13="","",IF(Miinusring!E13=Miinusring!B12,Miinusring!B14,Miinusring!B12))</f>
        <v>Bye Bye</v>
      </c>
      <c r="C5" s="7"/>
      <c r="D5" s="7"/>
      <c r="G5" s="14"/>
      <c r="H5" s="24"/>
      <c r="I5" s="12" t="str">
        <f aca="false">IF(Mängud!F90="","",Mängud!F90)</f>
        <v>w.o.</v>
      </c>
      <c r="J5" s="8"/>
      <c r="V5" s="1"/>
    </row>
    <row r="6" s="2" customFormat="true" ht="11.25" hidden="false" customHeight="false" outlineLevel="0" collapsed="false">
      <c r="D6" s="8" t="n">
        <v>166</v>
      </c>
      <c r="E6" s="10" t="str">
        <f aca="false">IF(Mängud!E67="","",Mängud!E67)</f>
        <v>Bye Bye</v>
      </c>
      <c r="F6" s="10"/>
      <c r="G6" s="10"/>
      <c r="J6" s="14"/>
      <c r="V6" s="1"/>
    </row>
    <row r="7" s="2" customFormat="true" ht="11.25" hidden="false" customHeight="true" outlineLevel="0" collapsed="false">
      <c r="A7" s="6" t="n">
        <v>-136</v>
      </c>
      <c r="B7" s="7" t="str">
        <f aca="false">IF(Miinusring!E17="","",IF(Miinusring!E17=Miinusring!B16,Miinusring!B18,Miinusring!B16))</f>
        <v>Bye Bye</v>
      </c>
      <c r="C7" s="7"/>
      <c r="D7" s="7"/>
      <c r="E7" s="24"/>
      <c r="F7" s="12" t="str">
        <f aca="false">IF(Mängud!F67="","",Mängud!F67)</f>
        <v>w.o.</v>
      </c>
      <c r="J7" s="14"/>
      <c r="V7" s="1"/>
    </row>
    <row r="8" s="2" customFormat="true" ht="11.25" hidden="false" customHeight="false" outlineLevel="0" collapsed="false">
      <c r="J8" s="14" t="n">
        <v>213</v>
      </c>
      <c r="K8" s="9" t="str">
        <f aca="false">IF(Mängud!E114="","",Mängud!E114)</f>
        <v>Romi Buusman</v>
      </c>
      <c r="L8" s="9"/>
      <c r="M8" s="9"/>
      <c r="V8" s="1"/>
    </row>
    <row r="9" s="2" customFormat="true" ht="11.25" hidden="false" customHeight="true" outlineLevel="0" collapsed="false">
      <c r="A9" s="6" t="n">
        <v>-137</v>
      </c>
      <c r="B9" s="7" t="str">
        <f aca="false">IF(Miinusring!E21="","",IF(Miinusring!E21=Miinusring!B20,Miinusring!B22,Miinusring!B20))</f>
        <v>Bye Bye</v>
      </c>
      <c r="C9" s="7"/>
      <c r="D9" s="7"/>
      <c r="J9" s="14"/>
      <c r="K9" s="11"/>
      <c r="L9" s="12" t="str">
        <f aca="false">IF(Mängud!F114="","",Mängud!F114)</f>
        <v>3:0</v>
      </c>
      <c r="M9" s="8"/>
      <c r="V9" s="1"/>
    </row>
    <row r="10" s="2" customFormat="true" ht="11.25" hidden="false" customHeight="false" outlineLevel="0" collapsed="false">
      <c r="D10" s="8" t="n">
        <v>167</v>
      </c>
      <c r="E10" s="9" t="str">
        <f aca="false">IF(Mängud!E68="","",Mängud!E68)</f>
        <v>Bye Bye</v>
      </c>
      <c r="F10" s="9"/>
      <c r="G10" s="9"/>
      <c r="J10" s="14"/>
      <c r="M10" s="14"/>
      <c r="V10" s="1"/>
    </row>
    <row r="11" s="2" customFormat="true" ht="11.25" hidden="false" customHeight="true" outlineLevel="0" collapsed="false">
      <c r="A11" s="6" t="n">
        <v>-138</v>
      </c>
      <c r="B11" s="7" t="str">
        <f aca="false">IF(Miinusring!E25="","",IF(Miinusring!E25=Miinusring!B24,Miinusring!B26,Miinusring!B24))</f>
        <v>Bye Bye</v>
      </c>
      <c r="C11" s="7"/>
      <c r="D11" s="7"/>
      <c r="E11" s="24"/>
      <c r="F11" s="12" t="str">
        <f aca="false">IF(Mängud!F68="","",Mängud!F68)</f>
        <v>w.o.</v>
      </c>
      <c r="G11" s="8"/>
      <c r="J11" s="14"/>
      <c r="M11" s="14"/>
      <c r="V11" s="1"/>
    </row>
    <row r="12" s="2" customFormat="true" ht="11.25" hidden="false" customHeight="false" outlineLevel="0" collapsed="false">
      <c r="G12" s="14" t="n">
        <v>190</v>
      </c>
      <c r="H12" s="10" t="str">
        <f aca="false">IF(Mängud!E91="","",Mängud!E91)</f>
        <v>Martin Puntso</v>
      </c>
      <c r="I12" s="10"/>
      <c r="J12" s="10"/>
      <c r="M12" s="14"/>
      <c r="V12" s="1"/>
    </row>
    <row r="13" s="2" customFormat="true" ht="11.25" hidden="false" customHeight="true" outlineLevel="0" collapsed="false">
      <c r="A13" s="6" t="n">
        <v>-139</v>
      </c>
      <c r="B13" s="7" t="str">
        <f aca="false">IF(Miinusring!E29="","",IF(Miinusring!E29=Miinusring!B28,Miinusring!B30,Miinusring!B28))</f>
        <v>Bye Bye</v>
      </c>
      <c r="C13" s="7"/>
      <c r="D13" s="7"/>
      <c r="G13" s="14"/>
      <c r="H13" s="11"/>
      <c r="I13" s="12" t="str">
        <f aca="false">IF(Mängud!F91="","",Mängud!F91)</f>
        <v>w.o.</v>
      </c>
      <c r="M13" s="14"/>
      <c r="V13" s="1"/>
    </row>
    <row r="14" s="2" customFormat="true" ht="11.25" hidden="false" customHeight="false" outlineLevel="0" collapsed="false">
      <c r="D14" s="8" t="n">
        <v>168</v>
      </c>
      <c r="E14" s="10" t="str">
        <f aca="false">IF(Mängud!E69="","",Mängud!E69)</f>
        <v>Martin Puntso</v>
      </c>
      <c r="F14" s="10"/>
      <c r="G14" s="10"/>
      <c r="M14" s="14"/>
      <c r="V14" s="1"/>
    </row>
    <row r="15" s="2" customFormat="true" ht="11.25" hidden="false" customHeight="true" outlineLevel="0" collapsed="false">
      <c r="A15" s="6" t="n">
        <v>-140</v>
      </c>
      <c r="B15" s="7" t="str">
        <f aca="false">IF(Miinusring!E33="","",IF(Miinusring!E33=Miinusring!B32,Miinusring!B34,Miinusring!B32))</f>
        <v>Martin Puntso</v>
      </c>
      <c r="C15" s="7"/>
      <c r="D15" s="7"/>
      <c r="E15" s="24"/>
      <c r="F15" s="12" t="str">
        <f aca="false">IF(Mängud!F69="","",Mängud!F69)</f>
        <v>w.o.</v>
      </c>
      <c r="M15" s="14"/>
      <c r="V15" s="1"/>
    </row>
    <row r="16" s="2" customFormat="true" ht="11.25" hidden="false" customHeight="false" outlineLevel="0" collapsed="false">
      <c r="M16" s="14" t="n">
        <v>243</v>
      </c>
      <c r="N16" s="9" t="str">
        <f aca="false">IF(Mängud!E144="","",Mängud!E144)</f>
        <v>Janar Loorents</v>
      </c>
      <c r="O16" s="9"/>
      <c r="P16" s="9"/>
      <c r="Q16" s="6" t="s">
        <v>112</v>
      </c>
      <c r="V16" s="1"/>
    </row>
    <row r="17" s="2" customFormat="true" ht="11.25" hidden="false" customHeight="true" outlineLevel="0" collapsed="false">
      <c r="A17" s="6" t="n">
        <v>-141</v>
      </c>
      <c r="B17" s="7" t="str">
        <f aca="false">IF(Miinusring!E37="","",IF(Miinusring!E37=Miinusring!B36,Miinusring!B38,Miinusring!B36))</f>
        <v>Oskar Härmaste</v>
      </c>
      <c r="C17" s="7"/>
      <c r="D17" s="7"/>
      <c r="M17" s="14"/>
      <c r="N17" s="11"/>
      <c r="O17" s="12" t="str">
        <f aca="false">IF(Mängud!F144="","",Mängud!F144)</f>
        <v>3:2</v>
      </c>
      <c r="P17" s="15"/>
      <c r="Q17" s="21"/>
      <c r="V17" s="1"/>
    </row>
    <row r="18" s="2" customFormat="true" ht="11.25" hidden="false" customHeight="false" outlineLevel="0" collapsed="false">
      <c r="D18" s="8" t="n">
        <v>169</v>
      </c>
      <c r="E18" s="9" t="str">
        <f aca="false">IF(Mängud!E70="","",Mängud!E70)</f>
        <v>Oskar Härmaste</v>
      </c>
      <c r="F18" s="9"/>
      <c r="G18" s="9"/>
      <c r="M18" s="14"/>
      <c r="V18" s="1"/>
    </row>
    <row r="19" s="2" customFormat="true" ht="11.25" hidden="false" customHeight="true" outlineLevel="0" collapsed="false">
      <c r="A19" s="6" t="n">
        <v>-142</v>
      </c>
      <c r="B19" s="7" t="str">
        <f aca="false">IF(Miinusring!E41="","",IF(Miinusring!E41=Miinusring!B40,Miinusring!B42,Miinusring!B40))</f>
        <v>Bye Bye</v>
      </c>
      <c r="C19" s="7"/>
      <c r="D19" s="7"/>
      <c r="E19" s="24"/>
      <c r="F19" s="12" t="str">
        <f aca="false">IF(Mängud!F70="","",Mängud!F70)</f>
        <v>w.o.</v>
      </c>
      <c r="G19" s="8"/>
      <c r="M19" s="14"/>
      <c r="V19" s="1"/>
    </row>
    <row r="20" s="2" customFormat="true" ht="11.25" hidden="false" customHeight="false" outlineLevel="0" collapsed="false">
      <c r="G20" s="14" t="n">
        <v>191</v>
      </c>
      <c r="H20" s="9" t="str">
        <f aca="false">IF(Mängud!E92="","",Mängud!E92)</f>
        <v>Oskar Härmaste</v>
      </c>
      <c r="I20" s="9"/>
      <c r="J20" s="9"/>
      <c r="M20" s="14"/>
      <c r="V20" s="1"/>
    </row>
    <row r="21" s="2" customFormat="true" ht="11.25" hidden="false" customHeight="true" outlineLevel="0" collapsed="false">
      <c r="A21" s="6" t="n">
        <v>-143</v>
      </c>
      <c r="B21" s="7" t="str">
        <f aca="false">IF(Miinusring!E45="","",IF(Miinusring!E45=Miinusring!B44,Miinusring!B46,Miinusring!B44))</f>
        <v>Bye Bye</v>
      </c>
      <c r="C21" s="7"/>
      <c r="D21" s="7"/>
      <c r="G21" s="14"/>
      <c r="H21" s="24"/>
      <c r="I21" s="12" t="str">
        <f aca="false">IF(Mängud!F92="","",Mängud!F92)</f>
        <v>w.o.</v>
      </c>
      <c r="J21" s="8"/>
      <c r="M21" s="14"/>
      <c r="V21" s="1"/>
    </row>
    <row r="22" s="2" customFormat="true" ht="11.25" hidden="false" customHeight="false" outlineLevel="0" collapsed="false">
      <c r="D22" s="8" t="n">
        <v>170</v>
      </c>
      <c r="E22" s="10" t="str">
        <f aca="false">IF(Mängud!E71="","",Mängud!E71)</f>
        <v>Bye Bye</v>
      </c>
      <c r="F22" s="10"/>
      <c r="G22" s="10"/>
      <c r="J22" s="14"/>
      <c r="M22" s="14"/>
      <c r="V22" s="1"/>
    </row>
    <row r="23" s="2" customFormat="true" ht="11.25" hidden="false" customHeight="true" outlineLevel="0" collapsed="false">
      <c r="A23" s="6" t="n">
        <v>-144</v>
      </c>
      <c r="B23" s="7" t="str">
        <f aca="false">IF(Miinusring!E49="","",IF(Miinusring!E49=Miinusring!B48,Miinusring!B50,Miinusring!B48))</f>
        <v>Bye Bye</v>
      </c>
      <c r="C23" s="7"/>
      <c r="D23" s="7"/>
      <c r="E23" s="24"/>
      <c r="F23" s="12" t="str">
        <f aca="false">IF(Mängud!F71="","",Mängud!F71)</f>
        <v>w.o.</v>
      </c>
      <c r="J23" s="14"/>
      <c r="M23" s="14"/>
      <c r="V23" s="1"/>
    </row>
    <row r="24" s="2" customFormat="true" ht="11.25" hidden="false" customHeight="false" outlineLevel="0" collapsed="false">
      <c r="J24" s="14" t="n">
        <v>214</v>
      </c>
      <c r="K24" s="10" t="str">
        <f aca="false">IF(Mängud!E115="","",Mängud!E115)</f>
        <v>Janar Loorents</v>
      </c>
      <c r="L24" s="10"/>
      <c r="M24" s="10"/>
      <c r="V24" s="1"/>
    </row>
    <row r="25" s="2" customFormat="true" ht="11.25" hidden="false" customHeight="true" outlineLevel="0" collapsed="false">
      <c r="A25" s="6" t="n">
        <v>-145</v>
      </c>
      <c r="B25" s="7" t="str">
        <f aca="false">IF(Miinusring!E53="","",IF(Miinusring!E53=Miinusring!B52,Miinusring!B54,Miinusring!B52))</f>
        <v>Bye Bye</v>
      </c>
      <c r="C25" s="7"/>
      <c r="D25" s="7"/>
      <c r="J25" s="14"/>
      <c r="K25" s="24"/>
      <c r="L25" s="12" t="str">
        <f aca="false">IF(Mängud!F115="","",Mängud!F115)</f>
        <v>3:2</v>
      </c>
      <c r="V25" s="1"/>
    </row>
    <row r="26" s="2" customFormat="true" ht="11.25" hidden="false" customHeight="false" outlineLevel="0" collapsed="false">
      <c r="D26" s="8" t="n">
        <v>171</v>
      </c>
      <c r="E26" s="9" t="str">
        <f aca="false">IF(Mängud!E72="","",Mängud!E72)</f>
        <v>Bye Bye</v>
      </c>
      <c r="F26" s="9"/>
      <c r="G26" s="9"/>
      <c r="J26" s="14"/>
      <c r="V26" s="1"/>
    </row>
    <row r="27" s="2" customFormat="true" ht="11.25" hidden="false" customHeight="true" outlineLevel="0" collapsed="false">
      <c r="A27" s="6" t="n">
        <v>-146</v>
      </c>
      <c r="B27" s="7" t="str">
        <f aca="false">IF(Miinusring!E57="","",IF(Miinusring!E57=Miinusring!B56,Miinusring!B58,Miinusring!B56))</f>
        <v>Bye Bye</v>
      </c>
      <c r="C27" s="7"/>
      <c r="D27" s="7"/>
      <c r="E27" s="11"/>
      <c r="F27" s="12" t="str">
        <f aca="false">IF(Mängud!F72="","",Mängud!F72)</f>
        <v>w.o.</v>
      </c>
      <c r="G27" s="8"/>
      <c r="J27" s="14"/>
      <c r="M27" s="6" t="n">
        <v>-243</v>
      </c>
      <c r="N27" s="7" t="str">
        <f aca="false">IF(N16="","",IF(N16=K8,K24,K8))</f>
        <v>Romi Buusman</v>
      </c>
      <c r="O27" s="7"/>
      <c r="P27" s="7"/>
      <c r="Q27" s="6" t="s">
        <v>113</v>
      </c>
      <c r="V27" s="1"/>
    </row>
    <row r="28" s="2" customFormat="true" ht="11.25" hidden="false" customHeight="false" outlineLevel="0" collapsed="false">
      <c r="G28" s="14" t="n">
        <v>192</v>
      </c>
      <c r="H28" s="10" t="str">
        <f aca="false">IF(Mängud!E93="","",Mängud!E93)</f>
        <v>Janar Loorents</v>
      </c>
      <c r="I28" s="10"/>
      <c r="J28" s="10"/>
      <c r="V28" s="1"/>
    </row>
    <row r="29" s="2" customFormat="true" ht="11.25" hidden="false" customHeight="true" outlineLevel="0" collapsed="false">
      <c r="A29" s="6" t="n">
        <v>-147</v>
      </c>
      <c r="B29" s="7" t="str">
        <f aca="false">IF(Miinusring!E61="","",IF(Miinusring!E61=Miinusring!B60,Miinusring!B62,Miinusring!B60))</f>
        <v>Bye Bye</v>
      </c>
      <c r="C29" s="7"/>
      <c r="D29" s="7"/>
      <c r="G29" s="14"/>
      <c r="H29" s="24"/>
      <c r="I29" s="12" t="str">
        <f aca="false">IF(Mängud!F93="","",Mängud!F93)</f>
        <v>w.o.</v>
      </c>
      <c r="M29" s="6" t="n">
        <v>-213</v>
      </c>
      <c r="N29" s="7" t="str">
        <f aca="false">IF(K8="","",IF(K8=H4,H12,H4))</f>
        <v>Martin Puntso</v>
      </c>
      <c r="O29" s="7"/>
      <c r="P29" s="7"/>
      <c r="V29" s="1"/>
    </row>
    <row r="30" s="2" customFormat="true" ht="11.25" hidden="false" customHeight="false" outlineLevel="0" collapsed="false">
      <c r="D30" s="8" t="n">
        <v>172</v>
      </c>
      <c r="E30" s="10" t="str">
        <f aca="false">IF(Mängud!E73="","",Mängud!E73)</f>
        <v>Janar Loorents</v>
      </c>
      <c r="F30" s="10"/>
      <c r="G30" s="10"/>
      <c r="P30" s="8" t="n">
        <v>242</v>
      </c>
      <c r="Q30" s="9" t="str">
        <f aca="false">IF(Mängud!E143="","",Mängud!E143)</f>
        <v>Oskar Härmaste</v>
      </c>
      <c r="R30" s="9"/>
      <c r="S30" s="9"/>
      <c r="T30" s="6" t="s">
        <v>114</v>
      </c>
      <c r="V30" s="1"/>
    </row>
    <row r="31" s="2" customFormat="true" ht="11.25" hidden="false" customHeight="true" outlineLevel="0" collapsed="false">
      <c r="A31" s="6" t="n">
        <v>-148</v>
      </c>
      <c r="B31" s="7" t="str">
        <f aca="false">IF(Miinusring!E65="","",IF(Miinusring!E65=Miinusring!B64,Miinusring!B66,Miinusring!B64))</f>
        <v>Janar Loorents</v>
      </c>
      <c r="C31" s="7"/>
      <c r="D31" s="7"/>
      <c r="E31" s="24"/>
      <c r="F31" s="12" t="str">
        <f aca="false">IF(Mängud!F73="","",Mängud!F73)</f>
        <v>w.o.</v>
      </c>
      <c r="M31" s="6" t="n">
        <v>-214</v>
      </c>
      <c r="N31" s="13" t="str">
        <f aca="false">IF(K24="","",IF(K24=H20,H28,H20))</f>
        <v>Oskar Härmaste</v>
      </c>
      <c r="O31" s="13"/>
      <c r="P31" s="13"/>
      <c r="Q31" s="11"/>
      <c r="R31" s="12" t="str">
        <f aca="false">IF(Mängud!F143="","",Mängud!F143)</f>
        <v>w.o.</v>
      </c>
      <c r="V31" s="1"/>
    </row>
    <row r="32" s="2" customFormat="true" ht="11.25" hidden="false" customHeight="false" outlineLevel="0" collapsed="false">
      <c r="V32" s="1"/>
    </row>
    <row r="33" s="2" customFormat="true" ht="11.25" hidden="false" customHeight="true" outlineLevel="0" collapsed="false">
      <c r="A33" s="6" t="n">
        <v>-189</v>
      </c>
      <c r="B33" s="7" t="str">
        <f aca="false">IF(H4="","",IF(H4=E2,E6,E2))</f>
        <v>Bye Bye</v>
      </c>
      <c r="C33" s="7"/>
      <c r="D33" s="7"/>
      <c r="P33" s="6" t="n">
        <v>-242</v>
      </c>
      <c r="Q33" s="7" t="str">
        <f aca="false">IF(Q30="","",IF(Q30=N29,N31,N29))</f>
        <v>Martin Puntso</v>
      </c>
      <c r="R33" s="7"/>
      <c r="S33" s="7"/>
      <c r="T33" s="6" t="s">
        <v>115</v>
      </c>
      <c r="V33" s="1"/>
    </row>
    <row r="34" s="2" customFormat="true" ht="11.25" hidden="false" customHeight="false" outlineLevel="0" collapsed="false">
      <c r="D34" s="8" t="n">
        <v>211</v>
      </c>
      <c r="E34" s="9" t="str">
        <f aca="false">IF(Mängud!E112="","",Mängud!E112)</f>
        <v>Bye Bye</v>
      </c>
      <c r="F34" s="9"/>
      <c r="G34" s="9"/>
      <c r="V34" s="1"/>
    </row>
    <row r="35" s="2" customFormat="true" ht="11.25" hidden="false" customHeight="true" outlineLevel="0" collapsed="false">
      <c r="A35" s="6" t="n">
        <v>-190</v>
      </c>
      <c r="B35" s="13" t="str">
        <f aca="false">IF(H12="","",IF(H12=E10,E14,E10))</f>
        <v>Bye Bye</v>
      </c>
      <c r="C35" s="13"/>
      <c r="D35" s="13"/>
      <c r="E35" s="11"/>
      <c r="F35" s="12" t="str">
        <f aca="false">IF(Mängud!F112="","",Mängud!F112)</f>
        <v>w.o.</v>
      </c>
      <c r="G35" s="8"/>
      <c r="V35" s="1"/>
    </row>
    <row r="36" s="2" customFormat="true" ht="11.25" hidden="false" customHeight="false" outlineLevel="0" collapsed="false">
      <c r="G36" s="14" t="n">
        <v>241</v>
      </c>
      <c r="H36" s="9" t="str">
        <f aca="false">IF(Mängud!E142="","",Mängud!E142)</f>
        <v>Bye Bye</v>
      </c>
      <c r="I36" s="9"/>
      <c r="J36" s="9"/>
      <c r="K36" s="6" t="s">
        <v>116</v>
      </c>
      <c r="M36" s="6" t="n">
        <v>-211</v>
      </c>
      <c r="N36" s="7" t="str">
        <f aca="false">IF(E34="","",IF(E34=B33,B35,B33))</f>
        <v>Bye Bye</v>
      </c>
      <c r="O36" s="7"/>
      <c r="P36" s="7"/>
      <c r="V36" s="1"/>
    </row>
    <row r="37" s="2" customFormat="true" ht="11.25" hidden="false" customHeight="true" outlineLevel="0" collapsed="false">
      <c r="A37" s="6" t="n">
        <v>-191</v>
      </c>
      <c r="B37" s="7" t="str">
        <f aca="false">IF(H20="","",IF(H20=E18,E22,E18))</f>
        <v>Bye Bye</v>
      </c>
      <c r="C37" s="7"/>
      <c r="D37" s="7"/>
      <c r="G37" s="14"/>
      <c r="H37" s="11"/>
      <c r="I37" s="12" t="str">
        <f aca="false">IF(Mängud!F142="","",Mängud!F142)</f>
        <v>w.o.</v>
      </c>
      <c r="J37" s="15"/>
      <c r="K37" s="21"/>
      <c r="P37" s="8" t="n">
        <v>240</v>
      </c>
      <c r="Q37" s="9" t="str">
        <f aca="false">IF(Mängud!E141="","",Mängud!E141)</f>
        <v>Bye Bye</v>
      </c>
      <c r="R37" s="9"/>
      <c r="S37" s="9"/>
      <c r="T37" s="6" t="s">
        <v>117</v>
      </c>
      <c r="V37" s="1"/>
    </row>
    <row r="38" s="2" customFormat="true" ht="11.25" hidden="false" customHeight="false" outlineLevel="0" collapsed="false">
      <c r="D38" s="8" t="n">
        <v>212</v>
      </c>
      <c r="E38" s="10" t="str">
        <f aca="false">IF(Mängud!E113="","",Mängud!E113)</f>
        <v>Bye Bye</v>
      </c>
      <c r="F38" s="10"/>
      <c r="G38" s="10"/>
      <c r="M38" s="6" t="n">
        <v>-212</v>
      </c>
      <c r="N38" s="13" t="str">
        <f aca="false">IF(E38="","",IF(E38=B37,B39,B37))</f>
        <v>Bye Bye</v>
      </c>
      <c r="O38" s="13"/>
      <c r="P38" s="13"/>
      <c r="Q38" s="11"/>
      <c r="R38" s="12" t="str">
        <f aca="false">IF(Mängud!F141="","",Mängud!F141)</f>
        <v>w.o.</v>
      </c>
      <c r="V38" s="1"/>
    </row>
    <row r="39" s="2" customFormat="true" ht="11.25" hidden="false" customHeight="true" outlineLevel="0" collapsed="false">
      <c r="A39" s="6" t="n">
        <v>-192</v>
      </c>
      <c r="B39" s="13" t="str">
        <f aca="false">IF(H28="","",IF(H28=E26,E30,E26))</f>
        <v>Bye Bye</v>
      </c>
      <c r="C39" s="13"/>
      <c r="D39" s="13"/>
      <c r="E39" s="11"/>
      <c r="F39" s="12" t="str">
        <f aca="false">IF(Mängud!F113="","",Mängud!F113)</f>
        <v>w.o.</v>
      </c>
      <c r="V39" s="1"/>
    </row>
    <row r="40" s="2" customFormat="true" ht="11.25" hidden="false" customHeight="false" outlineLevel="0" collapsed="false">
      <c r="G40" s="6" t="n">
        <v>-241</v>
      </c>
      <c r="H40" s="7" t="str">
        <f aca="false">IF(H36="","",IF(H36=E34,E38,E34))</f>
        <v>Bye Bye</v>
      </c>
      <c r="I40" s="7"/>
      <c r="J40" s="7"/>
      <c r="K40" s="6" t="s">
        <v>118</v>
      </c>
      <c r="P40" s="6" t="n">
        <v>-240</v>
      </c>
      <c r="Q40" s="7" t="str">
        <f aca="false">IF(Q37="","",IF(Q37=N36,N38,N36))</f>
        <v>Bye Bye</v>
      </c>
      <c r="R40" s="7"/>
      <c r="S40" s="7"/>
      <c r="T40" s="6" t="s">
        <v>119</v>
      </c>
      <c r="V40" s="1"/>
    </row>
    <row r="41" s="2" customFormat="true" ht="11.25" hidden="false" customHeight="true" outlineLevel="0" collapsed="false">
      <c r="A41" s="6" t="n">
        <v>-165</v>
      </c>
      <c r="B41" s="7" t="str">
        <f aca="false">IF(E2="","",IF(E2=B1,B3,B1))</f>
        <v>Bye Bye</v>
      </c>
      <c r="C41" s="7"/>
      <c r="D41" s="7"/>
      <c r="V41" s="1"/>
    </row>
    <row r="42" s="2" customFormat="true" ht="11.25" hidden="false" customHeight="false" outlineLevel="0" collapsed="false">
      <c r="D42" s="8" t="n">
        <v>185</v>
      </c>
      <c r="E42" s="9" t="str">
        <f aca="false">IF(Mängud!E86="","",Mängud!E86)</f>
        <v>Bye Bye</v>
      </c>
      <c r="F42" s="9"/>
      <c r="G42" s="9"/>
      <c r="V42" s="1"/>
    </row>
    <row r="43" s="2" customFormat="true" ht="11.25" hidden="false" customHeight="true" outlineLevel="0" collapsed="false">
      <c r="A43" s="6" t="n">
        <v>-166</v>
      </c>
      <c r="B43" s="13" t="str">
        <f aca="false">IF(E6="","",IF(E6=B5,B7,B5))</f>
        <v>Bye Bye</v>
      </c>
      <c r="C43" s="13"/>
      <c r="D43" s="13"/>
      <c r="E43" s="11"/>
      <c r="F43" s="12" t="str">
        <f aca="false">IF(Mängud!F86="","",Mängud!F86)</f>
        <v>w.o.</v>
      </c>
      <c r="G43" s="8"/>
      <c r="V43" s="1"/>
    </row>
    <row r="44" s="2" customFormat="true" ht="11.25" hidden="false" customHeight="false" outlineLevel="0" collapsed="false">
      <c r="G44" s="14" t="n">
        <v>209</v>
      </c>
      <c r="H44" s="9" t="str">
        <f aca="false">IF(Mängud!E110="","",Mängud!E110)</f>
        <v>Bye Bye</v>
      </c>
      <c r="I44" s="9"/>
      <c r="J44" s="9"/>
      <c r="V44" s="1"/>
    </row>
    <row r="45" s="2" customFormat="true" ht="11.25" hidden="false" customHeight="true" outlineLevel="0" collapsed="false">
      <c r="A45" s="6" t="n">
        <v>-167</v>
      </c>
      <c r="B45" s="7" t="str">
        <f aca="false">IF(E10="","",IF(E10=B9,B11,B9))</f>
        <v>Bye Bye</v>
      </c>
      <c r="C45" s="7"/>
      <c r="D45" s="7"/>
      <c r="G45" s="14"/>
      <c r="H45" s="11"/>
      <c r="I45" s="12" t="str">
        <f aca="false">IF(Mängud!F110="","",Mängud!F110)</f>
        <v>w.o.</v>
      </c>
      <c r="J45" s="8"/>
      <c r="V45" s="1"/>
    </row>
    <row r="46" s="2" customFormat="true" ht="11.25" hidden="false" customHeight="false" outlineLevel="0" collapsed="false">
      <c r="D46" s="8" t="n">
        <v>186</v>
      </c>
      <c r="E46" s="10" t="str">
        <f aca="false">IF(Mängud!E87="","",Mängud!E87)</f>
        <v>Bye Bye</v>
      </c>
      <c r="F46" s="10"/>
      <c r="G46" s="10"/>
      <c r="J46" s="14"/>
      <c r="V46" s="1"/>
    </row>
    <row r="47" s="2" customFormat="true" ht="11.25" hidden="false" customHeight="true" outlineLevel="0" collapsed="false">
      <c r="A47" s="6" t="n">
        <v>-168</v>
      </c>
      <c r="B47" s="13" t="str">
        <f aca="false">IF(E14="","",IF(E14=B13,B15,B13))</f>
        <v>Bye Bye</v>
      </c>
      <c r="C47" s="13"/>
      <c r="D47" s="13"/>
      <c r="E47" s="11"/>
      <c r="F47" s="12" t="str">
        <f aca="false">IF(Mängud!F87="","",Mängud!F87)</f>
        <v>w.o.</v>
      </c>
      <c r="J47" s="14"/>
      <c r="V47" s="1"/>
    </row>
    <row r="48" s="2" customFormat="true" ht="11.25" hidden="false" customHeight="false" outlineLevel="0" collapsed="false">
      <c r="J48" s="14" t="n">
        <v>239</v>
      </c>
      <c r="K48" s="9" t="str">
        <f aca="false">IF(Mängud!E140="","",Mängud!E140)</f>
        <v>Bye Bye</v>
      </c>
      <c r="L48" s="9"/>
      <c r="M48" s="9"/>
      <c r="N48" s="6" t="s">
        <v>120</v>
      </c>
      <c r="V48" s="1"/>
    </row>
    <row r="49" s="2" customFormat="true" ht="11.25" hidden="false" customHeight="true" outlineLevel="0" collapsed="false">
      <c r="A49" s="6" t="n">
        <v>-169</v>
      </c>
      <c r="B49" s="7" t="str">
        <f aca="false">IF(E18="","",IF(E18=B17,B19,B17))</f>
        <v>Bye Bye</v>
      </c>
      <c r="C49" s="7"/>
      <c r="D49" s="7"/>
      <c r="J49" s="14"/>
      <c r="K49" s="11"/>
      <c r="L49" s="12" t="str">
        <f aca="false">IF(Mängud!F140="","",Mängud!F140)</f>
        <v>w.o.</v>
      </c>
      <c r="V49" s="1"/>
    </row>
    <row r="50" s="2" customFormat="true" ht="11.25" hidden="false" customHeight="false" outlineLevel="0" collapsed="false">
      <c r="D50" s="8" t="n">
        <v>187</v>
      </c>
      <c r="E50" s="9" t="str">
        <f aca="false">IF(Mängud!E88="","",Mängud!E88)</f>
        <v>Bye Bye</v>
      </c>
      <c r="F50" s="9"/>
      <c r="G50" s="9"/>
      <c r="J50" s="14"/>
      <c r="V50" s="1"/>
    </row>
    <row r="51" s="2" customFormat="true" ht="11.25" hidden="false" customHeight="true" outlineLevel="0" collapsed="false">
      <c r="A51" s="6" t="n">
        <v>-170</v>
      </c>
      <c r="B51" s="13" t="str">
        <f aca="false">IF(E22="","",IF(E22=B21,B23,B21))</f>
        <v>Bye Bye</v>
      </c>
      <c r="C51" s="13"/>
      <c r="D51" s="13"/>
      <c r="E51" s="11"/>
      <c r="F51" s="12" t="str">
        <f aca="false">IF(Mängud!F88="","",Mängud!F88)</f>
        <v>w.o.</v>
      </c>
      <c r="G51" s="8"/>
      <c r="J51" s="14"/>
      <c r="M51" s="6" t="n">
        <v>-209</v>
      </c>
      <c r="N51" s="7" t="str">
        <f aca="false">IF(H44="","",IF(H44=E42,E46,E42))</f>
        <v>Bye Bye</v>
      </c>
      <c r="O51" s="7"/>
      <c r="P51" s="7"/>
      <c r="V51" s="1"/>
    </row>
    <row r="52" s="2" customFormat="true" ht="11.25" hidden="false" customHeight="false" outlineLevel="0" collapsed="false">
      <c r="G52" s="14" t="n">
        <v>210</v>
      </c>
      <c r="H52" s="10" t="str">
        <f aca="false">IF(Mängud!E111="","",Mängud!E111)</f>
        <v>Bye Bye</v>
      </c>
      <c r="I52" s="10"/>
      <c r="J52" s="10"/>
      <c r="P52" s="8" t="n">
        <v>238</v>
      </c>
      <c r="Q52" s="9" t="str">
        <f aca="false">IF(Mängud!E139="","",Mängud!E139)</f>
        <v>Bye Bye</v>
      </c>
      <c r="R52" s="9"/>
      <c r="S52" s="9"/>
      <c r="T52" s="6" t="s">
        <v>121</v>
      </c>
      <c r="V52" s="1"/>
    </row>
    <row r="53" s="2" customFormat="true" ht="11.25" hidden="false" customHeight="true" outlineLevel="0" collapsed="false">
      <c r="A53" s="6" t="n">
        <v>-171</v>
      </c>
      <c r="B53" s="7" t="str">
        <f aca="false">IF(E26="","",IF(E26=B25,B27,B25))</f>
        <v>Bye Bye</v>
      </c>
      <c r="C53" s="7"/>
      <c r="D53" s="7"/>
      <c r="G53" s="14"/>
      <c r="H53" s="11"/>
      <c r="I53" s="12" t="str">
        <f aca="false">IF(Mängud!F111="","",Mängud!F111)</f>
        <v>w.o.</v>
      </c>
      <c r="M53" s="6" t="n">
        <v>-210</v>
      </c>
      <c r="N53" s="13" t="str">
        <f aca="false">IF(H52="","",IF(H52=E50,E54,E50))</f>
        <v>Bye Bye</v>
      </c>
      <c r="O53" s="13"/>
      <c r="P53" s="13"/>
      <c r="Q53" s="11"/>
      <c r="R53" s="12" t="str">
        <f aca="false">IF(Mängud!F139="","",Mängud!F139)</f>
        <v>w.o.</v>
      </c>
      <c r="V53" s="1"/>
    </row>
    <row r="54" s="2" customFormat="true" ht="11.25" hidden="false" customHeight="false" outlineLevel="0" collapsed="false">
      <c r="D54" s="8" t="n">
        <v>188</v>
      </c>
      <c r="E54" s="10" t="str">
        <f aca="false">IF(Mängud!E89="","",Mängud!E89)</f>
        <v>Bye Bye</v>
      </c>
      <c r="F54" s="10"/>
      <c r="G54" s="10"/>
      <c r="V54" s="1"/>
    </row>
    <row r="55" s="2" customFormat="true" ht="11.25" hidden="false" customHeight="false" outlineLevel="0" collapsed="false">
      <c r="A55" s="6" t="n">
        <v>-172</v>
      </c>
      <c r="B55" s="13" t="str">
        <f aca="false">IF(E30="","",IF(E30=B29,B31,B29))</f>
        <v>Bye Bye</v>
      </c>
      <c r="C55" s="13"/>
      <c r="D55" s="13"/>
      <c r="E55" s="11"/>
      <c r="F55" s="12" t="str">
        <f aca="false">IF(Mängud!F89="","",Mängud!F89)</f>
        <v>w.o.</v>
      </c>
      <c r="J55" s="6" t="n">
        <v>-239</v>
      </c>
      <c r="K55" s="7" t="str">
        <f aca="false">IF(K48="","",IF(K48=H44,H52,H44))</f>
        <v>Bye Bye</v>
      </c>
      <c r="L55" s="7"/>
      <c r="M55" s="7"/>
      <c r="N55" s="6" t="s">
        <v>122</v>
      </c>
      <c r="P55" s="6" t="n">
        <v>-238</v>
      </c>
      <c r="Q55" s="7" t="str">
        <f aca="false">IF(Q52="","",IF(Q52=N51,N53,N51))</f>
        <v>Bye Bye</v>
      </c>
      <c r="R55" s="7"/>
      <c r="S55" s="7"/>
      <c r="T55" s="6" t="s">
        <v>123</v>
      </c>
      <c r="V55" s="1"/>
    </row>
    <row r="56" s="2" customFormat="true" ht="11.25" hidden="false" customHeight="false" outlineLevel="0" collapsed="false">
      <c r="V56" s="1"/>
    </row>
    <row r="57" s="2" customFormat="true" ht="11.25" hidden="false" customHeight="false" outlineLevel="0" collapsed="false">
      <c r="A57" s="6" t="n">
        <v>-185</v>
      </c>
      <c r="B57" s="7" t="str">
        <f aca="false">IF(E42="","",IF(E42=B41,B43,B41))</f>
        <v>Bye Bye</v>
      </c>
      <c r="C57" s="7"/>
      <c r="D57" s="7"/>
      <c r="V57" s="1"/>
    </row>
    <row r="58" s="2" customFormat="true" ht="11.25" hidden="false" customHeight="false" outlineLevel="0" collapsed="false">
      <c r="D58" s="8" t="n">
        <v>207</v>
      </c>
      <c r="E58" s="9" t="str">
        <f aca="false">IF(Mängud!E108="","",Mängud!E108)</f>
        <v>Bye Bye</v>
      </c>
      <c r="F58" s="9"/>
      <c r="G58" s="9"/>
      <c r="V58" s="1"/>
    </row>
    <row r="59" s="2" customFormat="true" ht="11.25" hidden="false" customHeight="false" outlineLevel="0" collapsed="false">
      <c r="A59" s="6" t="n">
        <v>-186</v>
      </c>
      <c r="B59" s="13" t="str">
        <f aca="false">IF(E46="","",IF(E46=B45,B47,B45))</f>
        <v>Bye Bye</v>
      </c>
      <c r="C59" s="13"/>
      <c r="D59" s="13"/>
      <c r="E59" s="11"/>
      <c r="F59" s="12" t="str">
        <f aca="false">IF(Mängud!F108="","",Mängud!F108)</f>
        <v>w.o.</v>
      </c>
      <c r="G59" s="8"/>
      <c r="V59" s="1"/>
    </row>
    <row r="60" s="2" customFormat="true" ht="11.25" hidden="false" customHeight="false" outlineLevel="0" collapsed="false">
      <c r="G60" s="14" t="n">
        <v>237</v>
      </c>
      <c r="H60" s="9" t="str">
        <f aca="false">IF(Mängud!E138="","",Mängud!E138)</f>
        <v>Bye Bye</v>
      </c>
      <c r="I60" s="9"/>
      <c r="J60" s="9"/>
      <c r="K60" s="6" t="s">
        <v>124</v>
      </c>
      <c r="V60" s="1"/>
    </row>
    <row r="61" s="2" customFormat="true" ht="11.25" hidden="false" customHeight="false" outlineLevel="0" collapsed="false">
      <c r="A61" s="6" t="n">
        <v>-187</v>
      </c>
      <c r="B61" s="7" t="str">
        <f aca="false">IF(E50="","",IF(E50=B49,B51,B49))</f>
        <v>Bye Bye</v>
      </c>
      <c r="C61" s="7"/>
      <c r="D61" s="7"/>
      <c r="G61" s="14"/>
      <c r="H61" s="11"/>
      <c r="I61" s="12" t="str">
        <f aca="false">IF(Mängud!F138="","",Mängud!F138)</f>
        <v>w.o.</v>
      </c>
      <c r="M61" s="6" t="n">
        <v>-207</v>
      </c>
      <c r="N61" s="7" t="str">
        <f aca="false">IF(E58="","",IF(E58=B57,B59,B57))</f>
        <v>Bye Bye</v>
      </c>
      <c r="O61" s="7"/>
      <c r="P61" s="7"/>
      <c r="V61" s="1"/>
    </row>
    <row r="62" s="2" customFormat="true" ht="11.25" hidden="false" customHeight="false" outlineLevel="0" collapsed="false">
      <c r="D62" s="8" t="n">
        <v>208</v>
      </c>
      <c r="E62" s="10" t="str">
        <f aca="false">IF(Mängud!E109="","",Mängud!E109)</f>
        <v>Bye Bye</v>
      </c>
      <c r="F62" s="10"/>
      <c r="G62" s="10"/>
      <c r="P62" s="8" t="n">
        <v>236</v>
      </c>
      <c r="Q62" s="9" t="str">
        <f aca="false">IF(Mängud!E137="","",Mängud!E137)</f>
        <v>Bye Bye</v>
      </c>
      <c r="R62" s="9"/>
      <c r="S62" s="9"/>
      <c r="T62" s="6" t="s">
        <v>125</v>
      </c>
      <c r="V62" s="1"/>
    </row>
    <row r="63" s="2" customFormat="true" ht="11.25" hidden="false" customHeight="false" outlineLevel="0" collapsed="false">
      <c r="A63" s="6" t="n">
        <v>-188</v>
      </c>
      <c r="B63" s="13" t="str">
        <f aca="false">IF(E54="","",IF(E54=B53,B55,B53))</f>
        <v>Bye Bye</v>
      </c>
      <c r="C63" s="13"/>
      <c r="D63" s="13"/>
      <c r="E63" s="11"/>
      <c r="F63" s="12" t="str">
        <f aca="false">IF(Mängud!F109="","",Mängud!F109)</f>
        <v>w.o.</v>
      </c>
      <c r="M63" s="6" t="n">
        <v>-208</v>
      </c>
      <c r="N63" s="13" t="str">
        <f aca="false">IF(E62="","",IF(E62=B61,B63,B61))</f>
        <v>Bye Bye</v>
      </c>
      <c r="O63" s="13"/>
      <c r="P63" s="13"/>
      <c r="Q63" s="11"/>
      <c r="R63" s="12" t="str">
        <f aca="false">IF(Mängud!F137="","",Mängud!F137)</f>
        <v>w.o.</v>
      </c>
      <c r="V63" s="1"/>
    </row>
    <row r="64" s="2" customFormat="true" ht="11.25" hidden="false" customHeight="false" outlineLevel="0" collapsed="false">
      <c r="G64" s="6" t="n">
        <v>-237</v>
      </c>
      <c r="H64" s="7" t="str">
        <f aca="false">IF(H60="","",IF(H60=E58,E62,E58))</f>
        <v>Bye Bye</v>
      </c>
      <c r="I64" s="7"/>
      <c r="J64" s="7"/>
      <c r="K64" s="6" t="s">
        <v>126</v>
      </c>
      <c r="V64" s="1"/>
    </row>
    <row r="65" s="2" customFormat="true" ht="11.25" hidden="false" customHeight="false" outlineLevel="0" collapsed="false">
      <c r="P65" s="6" t="n">
        <v>-236</v>
      </c>
      <c r="Q65" s="7" t="str">
        <f aca="false">IF(Q62="","",IF(Q62=N61,N63,N61))</f>
        <v>Bye Bye</v>
      </c>
      <c r="R65" s="7"/>
      <c r="S65" s="7"/>
      <c r="T65" s="6" t="s">
        <v>127</v>
      </c>
      <c r="V65" s="1"/>
    </row>
  </sheetData>
  <mergeCells count="80">
    <mergeCell ref="B1:D1"/>
    <mergeCell ref="E2:G2"/>
    <mergeCell ref="B3:D3"/>
    <mergeCell ref="H4:J4"/>
    <mergeCell ref="B5:D5"/>
    <mergeCell ref="E6:G6"/>
    <mergeCell ref="B7:D7"/>
    <mergeCell ref="K8:M8"/>
    <mergeCell ref="B9:D9"/>
    <mergeCell ref="E10:G10"/>
    <mergeCell ref="B11:D11"/>
    <mergeCell ref="H12:J12"/>
    <mergeCell ref="B13:D13"/>
    <mergeCell ref="E14:G14"/>
    <mergeCell ref="B15:D15"/>
    <mergeCell ref="N16:P16"/>
    <mergeCell ref="B17:D17"/>
    <mergeCell ref="E18:G18"/>
    <mergeCell ref="B19:D19"/>
    <mergeCell ref="H20:J20"/>
    <mergeCell ref="B21:D21"/>
    <mergeCell ref="E22:G22"/>
    <mergeCell ref="B23:D23"/>
    <mergeCell ref="K24:M24"/>
    <mergeCell ref="B25:D25"/>
    <mergeCell ref="E26:G26"/>
    <mergeCell ref="B27:D27"/>
    <mergeCell ref="N27:P27"/>
    <mergeCell ref="H28:J28"/>
    <mergeCell ref="B29:D29"/>
    <mergeCell ref="N29:P29"/>
    <mergeCell ref="E30:G30"/>
    <mergeCell ref="Q30:S30"/>
    <mergeCell ref="B31:D31"/>
    <mergeCell ref="N31:P31"/>
    <mergeCell ref="B33:D33"/>
    <mergeCell ref="Q33:S33"/>
    <mergeCell ref="E34:G34"/>
    <mergeCell ref="B35:D35"/>
    <mergeCell ref="H36:J36"/>
    <mergeCell ref="N36:P36"/>
    <mergeCell ref="B37:D37"/>
    <mergeCell ref="Q37:S37"/>
    <mergeCell ref="E38:G38"/>
    <mergeCell ref="N38:P38"/>
    <mergeCell ref="B39:D39"/>
    <mergeCell ref="H40:J40"/>
    <mergeCell ref="Q40:S40"/>
    <mergeCell ref="B41:D41"/>
    <mergeCell ref="E42:G42"/>
    <mergeCell ref="B43:D43"/>
    <mergeCell ref="H44:J44"/>
    <mergeCell ref="B45:D45"/>
    <mergeCell ref="E46:G46"/>
    <mergeCell ref="B47:D47"/>
    <mergeCell ref="K48:M48"/>
    <mergeCell ref="B49:D49"/>
    <mergeCell ref="E50:G50"/>
    <mergeCell ref="B51:D51"/>
    <mergeCell ref="N51:P51"/>
    <mergeCell ref="H52:J52"/>
    <mergeCell ref="Q52:S52"/>
    <mergeCell ref="B53:D53"/>
    <mergeCell ref="N53:P53"/>
    <mergeCell ref="E54:G54"/>
    <mergeCell ref="B55:D55"/>
    <mergeCell ref="K55:M55"/>
    <mergeCell ref="Q55:S55"/>
    <mergeCell ref="B57:D57"/>
    <mergeCell ref="E58:G58"/>
    <mergeCell ref="B59:D59"/>
    <mergeCell ref="H60:J60"/>
    <mergeCell ref="B61:D61"/>
    <mergeCell ref="N61:P61"/>
    <mergeCell ref="E62:G62"/>
    <mergeCell ref="Q62:S62"/>
    <mergeCell ref="B63:D63"/>
    <mergeCell ref="N63:P63"/>
    <mergeCell ref="H64:J64"/>
    <mergeCell ref="Q65:S65"/>
  </mergeCells>
  <printOptions headings="false" gridLines="false" gridLinesSet="true" horizontalCentered="false" verticalCentered="false"/>
  <pageMargins left="0.157638888888889" right="0.157638888888889" top="0.511805555555555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5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1" topLeftCell="A125" activePane="bottomLeft" state="frozen"/>
      <selection pane="topLeft" activeCell="A1" activeCellId="0" sqref="A1"/>
      <selection pane="bottomLeft" activeCell="F158" activeCellId="0" sqref="F158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0.83"/>
    <col collapsed="false" customWidth="true" hidden="false" outlineLevel="0" max="3" min="3" style="0" width="26.53"/>
    <col collapsed="false" customWidth="true" hidden="false" outlineLevel="0" max="4" min="4" style="0" width="5.55"/>
    <col collapsed="false" customWidth="true" hidden="false" outlineLevel="0" max="5" min="5" style="0" width="19.12"/>
    <col collapsed="false" customWidth="true" hidden="false" outlineLevel="0" max="6" min="6" style="28" width="9.13"/>
    <col collapsed="false" customWidth="true" hidden="false" outlineLevel="0" max="7" min="7" style="0" width="9.13"/>
    <col collapsed="false" customWidth="true" hidden="true" outlineLevel="0" max="8" min="8" style="0" width="9.13"/>
    <col collapsed="false" customWidth="true" hidden="true" outlineLevel="0" max="9" min="9" style="0" width="10.98"/>
    <col collapsed="false" customWidth="true" hidden="false" outlineLevel="0" max="10" min="10" style="0" width="13.27"/>
    <col collapsed="false" customWidth="true" hidden="true" outlineLevel="0" max="11" min="11" style="0" width="4.7"/>
    <col collapsed="false" customWidth="true" hidden="false" outlineLevel="0" max="14" min="12" style="0" width="1.99"/>
    <col collapsed="false" customWidth="true" hidden="false" outlineLevel="0" max="15" min="15" style="29" width="1.99"/>
    <col collapsed="false" customWidth="true" hidden="false" outlineLevel="0" max="20" min="16" style="0" width="1.99"/>
    <col collapsed="false" customWidth="true" hidden="false" outlineLevel="0" max="23" min="21" style="0" width="2.99"/>
    <col collapsed="false" customWidth="true" hidden="false" outlineLevel="0" max="27" min="24" style="0" width="9.05"/>
    <col collapsed="false" customWidth="true" hidden="false" outlineLevel="0" max="28" min="28" style="0" width="20.83"/>
    <col collapsed="false" customWidth="true" hidden="false" outlineLevel="0" max="1025" min="29" style="0" width="9.05"/>
  </cols>
  <sheetData>
    <row r="1" s="30" customFormat="true" ht="12.75" hidden="false" customHeight="false" outlineLevel="0" collapsed="false">
      <c r="A1" s="30" t="s">
        <v>128</v>
      </c>
      <c r="B1" s="30" t="s">
        <v>129</v>
      </c>
      <c r="C1" s="30" t="s">
        <v>130</v>
      </c>
      <c r="D1" s="30" t="s">
        <v>131</v>
      </c>
      <c r="E1" s="30" t="s">
        <v>132</v>
      </c>
      <c r="F1" s="31" t="s">
        <v>133</v>
      </c>
      <c r="I1" s="32" t="s">
        <v>134</v>
      </c>
      <c r="J1" s="30" t="s">
        <v>135</v>
      </c>
      <c r="L1" s="33" t="n">
        <f aca="false">IF(COUNTIF($K:$K,1)=1,"",1)</f>
        <v>1</v>
      </c>
      <c r="M1" s="33" t="n">
        <f aca="false">IF(COUNTIF($K:$K,2)=1,"",2)</f>
        <v>2</v>
      </c>
      <c r="N1" s="33" t="n">
        <f aca="false">IF(COUNTIF($K:$K,3)=1,"",3)</f>
        <v>3</v>
      </c>
      <c r="O1" s="33" t="n">
        <f aca="false">IF(COUNTIF($K:$K,4)=1,"",4)</f>
        <v>4</v>
      </c>
      <c r="P1" s="33" t="n">
        <f aca="false">IF(COUNTIF($K:$K,5)=1,"",5)</f>
        <v>5</v>
      </c>
      <c r="Q1" s="33" t="n">
        <f aca="false">IF(COUNTIF($K:$K,6)=1,"",6)</f>
        <v>6</v>
      </c>
      <c r="R1" s="33" t="n">
        <f aca="false">IF(COUNTIF($K:$K,7)=1,"",7)</f>
        <v>7</v>
      </c>
      <c r="S1" s="33" t="n">
        <f aca="false">IF(COUNTIF($K:$K,8)=1,"",8)</f>
        <v>8</v>
      </c>
      <c r="T1" s="33" t="n">
        <f aca="false">IF(COUNTIF($K:$K,9)=1,"",9)</f>
        <v>9</v>
      </c>
      <c r="U1" s="33" t="n">
        <f aca="false">IF(COUNTIF($K:$K,10)=1,"",10)</f>
        <v>10</v>
      </c>
      <c r="V1" s="33" t="n">
        <f aca="false">IF(COUNTIF($K:$K,11)=1,"",11)</f>
        <v>11</v>
      </c>
      <c r="W1" s="33" t="n">
        <f aca="false">IF(COUNTIF($K:$K,12)=1,"",12)</f>
        <v>12</v>
      </c>
    </row>
    <row r="2" customFormat="false" ht="12.75" hidden="false" customHeight="false" outlineLevel="0" collapsed="false">
      <c r="A2" s="0" t="n">
        <v>101</v>
      </c>
      <c r="B2" s="0" t="str">
        <f aca="false">Plussring!B3</f>
        <v>Karlis Bollverk</v>
      </c>
      <c r="C2" s="0" t="str">
        <f aca="false">Plussring!B5</f>
        <v>Romi Buusman</v>
      </c>
      <c r="D2" s="0" t="n">
        <v>1</v>
      </c>
      <c r="E2" s="34" t="s">
        <v>136</v>
      </c>
      <c r="F2" s="35" t="s">
        <v>137</v>
      </c>
      <c r="G2" s="0" t="s">
        <v>138</v>
      </c>
      <c r="I2" s="29" t="s">
        <v>139</v>
      </c>
      <c r="K2" s="0" t="str">
        <f aca="false">IF(D2="","",IF(E2="",D2,""))</f>
        <v/>
      </c>
    </row>
    <row r="3" customFormat="false" ht="12.75" hidden="false" customHeight="false" outlineLevel="0" collapsed="false">
      <c r="A3" s="0" t="n">
        <v>102</v>
      </c>
      <c r="B3" s="0" t="str">
        <f aca="false">Plussring!B7</f>
        <v>Arne Kruuse</v>
      </c>
      <c r="C3" s="0" t="str">
        <f aca="false">Plussring!B9</f>
        <v>Bye Bye</v>
      </c>
      <c r="E3" s="34" t="s">
        <v>140</v>
      </c>
      <c r="F3" s="35" t="s">
        <v>141</v>
      </c>
      <c r="I3" s="29" t="s">
        <v>137</v>
      </c>
      <c r="K3" s="0" t="str">
        <f aca="false">IF(D3="","",IF(E3="",D3,""))</f>
        <v/>
      </c>
      <c r="L3" s="0" t="str">
        <f aca="false">REPLACE(D4,1,2,"")</f>
        <v/>
      </c>
    </row>
    <row r="4" customFormat="false" ht="12.75" hidden="false" customHeight="false" outlineLevel="0" collapsed="false">
      <c r="A4" s="0" t="n">
        <v>103</v>
      </c>
      <c r="B4" s="0" t="str">
        <f aca="false">Plussring!B11</f>
        <v>Kalev Puk</v>
      </c>
      <c r="C4" s="0" t="str">
        <f aca="false">Plussring!B13</f>
        <v>Bye Bye</v>
      </c>
      <c r="E4" s="34" t="s">
        <v>142</v>
      </c>
      <c r="F4" s="35" t="s">
        <v>141</v>
      </c>
      <c r="I4" s="29" t="s">
        <v>143</v>
      </c>
      <c r="K4" s="0" t="str">
        <f aca="false">IF(D4="","",IF(E4="",D4,""))</f>
        <v/>
      </c>
    </row>
    <row r="5" customFormat="false" ht="12.75" hidden="false" customHeight="false" outlineLevel="0" collapsed="false">
      <c r="A5" s="0" t="n">
        <v>104</v>
      </c>
      <c r="B5" s="0" t="str">
        <f aca="false">Plussring!B15</f>
        <v>Toomas Riive</v>
      </c>
      <c r="C5" s="0" t="str">
        <f aca="false">Plussring!B17</f>
        <v>Bye Bye</v>
      </c>
      <c r="E5" s="34" t="s">
        <v>144</v>
      </c>
      <c r="F5" s="35" t="s">
        <v>141</v>
      </c>
      <c r="I5" s="29" t="s">
        <v>141</v>
      </c>
      <c r="K5" s="0" t="str">
        <f aca="false">IF(D5="","",IF(E5="",D5,""))</f>
        <v/>
      </c>
    </row>
    <row r="6" customFormat="false" ht="12.75" hidden="false" customHeight="false" outlineLevel="0" collapsed="false">
      <c r="A6" s="0" t="n">
        <v>105</v>
      </c>
      <c r="B6" s="0" t="str">
        <f aca="false">Plussring!B19</f>
        <v>Vahur Männa</v>
      </c>
      <c r="C6" s="0" t="str">
        <f aca="false">Plussring!B21</f>
        <v>Bye Bye</v>
      </c>
      <c r="E6" s="34" t="s">
        <v>145</v>
      </c>
      <c r="F6" s="35" t="s">
        <v>141</v>
      </c>
      <c r="I6" s="29"/>
      <c r="K6" s="0" t="str">
        <f aca="false">IF(D6="","",IF(E6="",D6,""))</f>
        <v/>
      </c>
    </row>
    <row r="7" customFormat="false" ht="12.75" hidden="false" customHeight="false" outlineLevel="0" collapsed="false">
      <c r="A7" s="0" t="n">
        <v>106</v>
      </c>
      <c r="B7" s="0" t="str">
        <f aca="false">Plussring!B23</f>
        <v>Karolin Figol</v>
      </c>
      <c r="C7" s="0" t="str">
        <f aca="false">Plussring!B25</f>
        <v>Bye Bye</v>
      </c>
      <c r="E7" s="34" t="s">
        <v>146</v>
      </c>
      <c r="F7" s="35" t="s">
        <v>141</v>
      </c>
      <c r="I7" s="29"/>
      <c r="K7" s="0" t="str">
        <f aca="false">IF(D7="","",IF(E7="",D7,""))</f>
        <v/>
      </c>
    </row>
    <row r="8" customFormat="false" ht="12.75" hidden="false" customHeight="false" outlineLevel="0" collapsed="false">
      <c r="A8" s="0" t="n">
        <v>107</v>
      </c>
      <c r="B8" s="0" t="str">
        <f aca="false">Plussring!B27</f>
        <v>Ene Laur</v>
      </c>
      <c r="C8" s="0" t="str">
        <f aca="false">Plussring!B29</f>
        <v>Bye Bye</v>
      </c>
      <c r="E8" s="34" t="s">
        <v>147</v>
      </c>
      <c r="F8" s="35" t="s">
        <v>141</v>
      </c>
      <c r="I8" s="29"/>
      <c r="K8" s="0" t="str">
        <f aca="false">IF(D8="","",IF(E8="",D8,""))</f>
        <v/>
      </c>
    </row>
    <row r="9" customFormat="false" ht="12.75" hidden="false" customHeight="false" outlineLevel="0" collapsed="false">
      <c r="A9" s="0" t="n">
        <v>108</v>
      </c>
      <c r="B9" s="0" t="str">
        <f aca="false">Plussring!B31</f>
        <v>Erika Seffer-müller</v>
      </c>
      <c r="C9" s="0" t="str">
        <f aca="false">Plussring!B33</f>
        <v>Martin Puntso</v>
      </c>
      <c r="D9" s="0" t="n">
        <v>2</v>
      </c>
      <c r="E9" s="34" t="s">
        <v>148</v>
      </c>
      <c r="F9" s="35" t="s">
        <v>139</v>
      </c>
      <c r="I9" s="29"/>
      <c r="K9" s="0" t="str">
        <f aca="false">IF(D9="","",IF(E9="",D9,""))</f>
        <v/>
      </c>
    </row>
    <row r="10" customFormat="false" ht="12.75" hidden="false" customHeight="false" outlineLevel="0" collapsed="false">
      <c r="A10" s="0" t="n">
        <v>109</v>
      </c>
      <c r="B10" s="0" t="str">
        <f aca="false">Plussring!B35</f>
        <v>Taavi Miku</v>
      </c>
      <c r="C10" s="0" t="str">
        <f aca="false">Plussring!B37</f>
        <v>Oskar Härmaste</v>
      </c>
      <c r="D10" s="0" t="n">
        <v>3</v>
      </c>
      <c r="E10" s="34" t="s">
        <v>149</v>
      </c>
      <c r="F10" s="35" t="s">
        <v>139</v>
      </c>
      <c r="I10" s="29"/>
      <c r="K10" s="0" t="str">
        <f aca="false">IF(D10="","",IF(E10="",D10,""))</f>
        <v/>
      </c>
    </row>
    <row r="11" customFormat="false" ht="12.75" hidden="false" customHeight="false" outlineLevel="0" collapsed="false">
      <c r="A11" s="0" t="n">
        <v>110</v>
      </c>
      <c r="B11" s="0" t="str">
        <f aca="false">Plussring!B39</f>
        <v>Heino Vanker</v>
      </c>
      <c r="C11" s="0" t="str">
        <f aca="false">Plussring!B41</f>
        <v>Bye Bye</v>
      </c>
      <c r="E11" s="34" t="s">
        <v>150</v>
      </c>
      <c r="F11" s="35" t="s">
        <v>141</v>
      </c>
      <c r="I11" s="29"/>
      <c r="K11" s="0" t="str">
        <f aca="false">IF(D11="","",IF(E11="",D11,""))</f>
        <v/>
      </c>
    </row>
    <row r="12" customFormat="false" ht="12.75" hidden="false" customHeight="false" outlineLevel="0" collapsed="false">
      <c r="A12" s="0" t="n">
        <v>111</v>
      </c>
      <c r="B12" s="0" t="str">
        <f aca="false">Plussring!B43</f>
        <v>Aleksander Tuhkanen</v>
      </c>
      <c r="C12" s="0" t="str">
        <f aca="false">Plussring!B45</f>
        <v>Bye Bye</v>
      </c>
      <c r="E12" s="34" t="s">
        <v>151</v>
      </c>
      <c r="F12" s="35" t="s">
        <v>141</v>
      </c>
      <c r="K12" s="0" t="str">
        <f aca="false">IF(D12="","",IF(E12="",D12,""))</f>
        <v/>
      </c>
    </row>
    <row r="13" customFormat="false" ht="12.75" hidden="false" customHeight="false" outlineLevel="0" collapsed="false">
      <c r="A13" s="0" t="n">
        <v>112</v>
      </c>
      <c r="B13" s="0" t="str">
        <f aca="false">Plussring!B47</f>
        <v>Heiki Hansar</v>
      </c>
      <c r="C13" s="0" t="str">
        <f aca="false">Plussring!B49</f>
        <v>Bye Bye</v>
      </c>
      <c r="E13" s="34" t="s">
        <v>152</v>
      </c>
      <c r="F13" s="35" t="s">
        <v>141</v>
      </c>
      <c r="K13" s="0" t="str">
        <f aca="false">IF(D13="","",IF(E13="",D13,""))</f>
        <v/>
      </c>
    </row>
    <row r="14" customFormat="false" ht="12.75" hidden="false" customHeight="false" outlineLevel="0" collapsed="false">
      <c r="A14" s="0" t="n">
        <v>113</v>
      </c>
      <c r="B14" s="0" t="str">
        <f aca="false">Plussring!B51</f>
        <v>Oleg Rättel</v>
      </c>
      <c r="C14" s="0" t="str">
        <f aca="false">Plussring!B53</f>
        <v>Bye Bye</v>
      </c>
      <c r="E14" s="34" t="s">
        <v>153</v>
      </c>
      <c r="F14" s="35" t="s">
        <v>141</v>
      </c>
      <c r="K14" s="0" t="str">
        <f aca="false">IF(D14="","",IF(E14="",D14,""))</f>
        <v/>
      </c>
    </row>
    <row r="15" customFormat="false" ht="12.75" hidden="false" customHeight="false" outlineLevel="0" collapsed="false">
      <c r="A15" s="0" t="n">
        <v>114</v>
      </c>
      <c r="B15" s="0" t="str">
        <f aca="false">Plussring!B55</f>
        <v>Kristi Kruusimaa</v>
      </c>
      <c r="C15" s="0" t="str">
        <f aca="false">Plussring!B57</f>
        <v>Bye Bye</v>
      </c>
      <c r="E15" s="34" t="s">
        <v>154</v>
      </c>
      <c r="F15" s="35" t="s">
        <v>141</v>
      </c>
      <c r="K15" s="0" t="str">
        <f aca="false">IF(D15="","",IF(E15="",D15,""))</f>
        <v/>
      </c>
    </row>
    <row r="16" customFormat="false" ht="12.75" hidden="false" customHeight="false" outlineLevel="0" collapsed="false">
      <c r="A16" s="0" t="n">
        <v>115</v>
      </c>
      <c r="B16" s="0" t="str">
        <f aca="false">Plussring!B59</f>
        <v>Mati Türk</v>
      </c>
      <c r="C16" s="0" t="str">
        <f aca="false">Plussring!B61</f>
        <v>Bye Bye</v>
      </c>
      <c r="E16" s="34" t="s">
        <v>155</v>
      </c>
      <c r="F16" s="35" t="s">
        <v>141</v>
      </c>
      <c r="K16" s="0" t="str">
        <f aca="false">IF(D16="","",IF(E16="",D16,""))</f>
        <v/>
      </c>
    </row>
    <row r="17" customFormat="false" ht="12.75" hidden="false" customHeight="false" outlineLevel="0" collapsed="false">
      <c r="A17" s="0" t="n">
        <v>116</v>
      </c>
      <c r="B17" s="0" t="str">
        <f aca="false">Plussring!B63</f>
        <v>Romet Rättel</v>
      </c>
      <c r="C17" s="0" t="str">
        <f aca="false">Plussring!B65</f>
        <v>Janar Loorents</v>
      </c>
      <c r="D17" s="0" t="n">
        <v>4</v>
      </c>
      <c r="E17" s="34" t="s">
        <v>156</v>
      </c>
      <c r="F17" s="35" t="s">
        <v>139</v>
      </c>
      <c r="K17" s="0" t="str">
        <f aca="false">IF(D17="","",IF(E17="",D17,""))</f>
        <v/>
      </c>
    </row>
    <row r="18" customFormat="false" ht="12.75" hidden="false" customHeight="false" outlineLevel="0" collapsed="false">
      <c r="A18" s="0" t="n">
        <v>117</v>
      </c>
      <c r="B18" s="0" t="str">
        <f aca="false">Plussring!E2</f>
        <v>Kuido Põder</v>
      </c>
      <c r="C18" s="0" t="str">
        <f aca="false">Plussring!E4</f>
        <v>Karlis Bollverk</v>
      </c>
      <c r="D18" s="0" t="n">
        <v>8</v>
      </c>
      <c r="E18" s="34" t="s">
        <v>157</v>
      </c>
      <c r="F18" s="35" t="s">
        <v>139</v>
      </c>
      <c r="K18" s="0" t="str">
        <f aca="false">IF(D18="","",IF(E18="",D18,""))</f>
        <v/>
      </c>
    </row>
    <row r="19" customFormat="false" ht="12.75" hidden="false" customHeight="false" outlineLevel="0" collapsed="false">
      <c r="A19" s="0" t="n">
        <v>118</v>
      </c>
      <c r="B19" s="0" t="str">
        <f aca="false">Plussring!E6</f>
        <v>Tamur Vanker</v>
      </c>
      <c r="C19" s="0" t="str">
        <f aca="false">Plussring!E8</f>
        <v>Arne Kruuse</v>
      </c>
      <c r="D19" s="0" t="n">
        <v>5</v>
      </c>
      <c r="E19" s="34" t="s">
        <v>140</v>
      </c>
      <c r="F19" s="35" t="s">
        <v>137</v>
      </c>
      <c r="K19" s="0" t="str">
        <f aca="false">IF(D19="","",IF(E19="",D19,""))</f>
        <v/>
      </c>
    </row>
    <row r="20" customFormat="false" ht="12.75" hidden="false" customHeight="false" outlineLevel="0" collapsed="false">
      <c r="A20" s="0" t="n">
        <v>119</v>
      </c>
      <c r="B20" s="0" t="str">
        <f aca="false">Plussring!E10</f>
        <v>Priit Eiver</v>
      </c>
      <c r="C20" s="0" t="str">
        <f aca="false">Plussring!E12</f>
        <v>Kalev Puk</v>
      </c>
      <c r="D20" s="0" t="n">
        <v>6</v>
      </c>
      <c r="E20" s="34" t="s">
        <v>158</v>
      </c>
      <c r="F20" s="35" t="s">
        <v>139</v>
      </c>
      <c r="K20" s="0" t="str">
        <f aca="false">IF(D20="","",IF(E20="",D20,""))</f>
        <v/>
      </c>
    </row>
    <row r="21" customFormat="false" ht="12.75" hidden="false" customHeight="false" outlineLevel="0" collapsed="false">
      <c r="A21" s="0" t="n">
        <v>120</v>
      </c>
      <c r="B21" s="0" t="str">
        <f aca="false">Plussring!E14</f>
        <v>Ants Hendrikson</v>
      </c>
      <c r="C21" s="0" t="str">
        <f aca="false">Plussring!E16</f>
        <v>Toomas Riive</v>
      </c>
      <c r="D21" s="0" t="n">
        <v>7</v>
      </c>
      <c r="E21" s="34" t="s">
        <v>159</v>
      </c>
      <c r="F21" s="35" t="s">
        <v>139</v>
      </c>
      <c r="K21" s="0" t="str">
        <f aca="false">IF(D21="","",IF(E21="",D21,""))</f>
        <v/>
      </c>
    </row>
    <row r="22" customFormat="false" ht="12.75" hidden="false" customHeight="false" outlineLevel="0" collapsed="false">
      <c r="A22" s="0" t="n">
        <v>121</v>
      </c>
      <c r="B22" s="0" t="str">
        <f aca="false">Plussring!E18</f>
        <v>Kalju Kalda</v>
      </c>
      <c r="C22" s="0" t="str">
        <f aca="false">Plussring!E20</f>
        <v>Vahur Männa</v>
      </c>
      <c r="D22" s="0" t="n">
        <v>8</v>
      </c>
      <c r="E22" s="34" t="s">
        <v>160</v>
      </c>
      <c r="F22" s="35" t="s">
        <v>139</v>
      </c>
      <c r="K22" s="0" t="str">
        <f aca="false">IF(D22="","",IF(E22="",D22,""))</f>
        <v/>
      </c>
    </row>
    <row r="23" customFormat="false" ht="12.75" hidden="false" customHeight="false" outlineLevel="0" collapsed="false">
      <c r="A23" s="0" t="n">
        <v>122</v>
      </c>
      <c r="B23" s="0" t="str">
        <f aca="false">Plussring!E22</f>
        <v>Maie Enni</v>
      </c>
      <c r="C23" s="0" t="str">
        <f aca="false">Plussring!E24</f>
        <v>Karolin Figol</v>
      </c>
      <c r="D23" s="0" t="n">
        <v>3</v>
      </c>
      <c r="E23" s="34" t="s">
        <v>146</v>
      </c>
      <c r="F23" s="35" t="s">
        <v>143</v>
      </c>
      <c r="K23" s="0" t="str">
        <f aca="false">IF(D23="","",IF(E23="",D23,""))</f>
        <v/>
      </c>
    </row>
    <row r="24" customFormat="false" ht="12.75" hidden="false" customHeight="false" outlineLevel="0" collapsed="false">
      <c r="A24" s="0" t="n">
        <v>123</v>
      </c>
      <c r="B24" s="0" t="str">
        <f aca="false">Plussring!E26</f>
        <v>Marika Kotka</v>
      </c>
      <c r="C24" s="0" t="str">
        <f aca="false">Plussring!E28</f>
        <v>Ene Laur</v>
      </c>
      <c r="D24" s="0" t="n">
        <v>4</v>
      </c>
      <c r="E24" s="34" t="s">
        <v>147</v>
      </c>
      <c r="F24" s="35" t="s">
        <v>139</v>
      </c>
      <c r="K24" s="0" t="str">
        <f aca="false">IF(D24="","",IF(E24="",D24,""))</f>
        <v/>
      </c>
    </row>
    <row r="25" customFormat="false" ht="12.75" hidden="false" customHeight="false" outlineLevel="0" collapsed="false">
      <c r="A25" s="0" t="n">
        <v>124</v>
      </c>
      <c r="B25" s="0" t="str">
        <f aca="false">Plussring!E30</f>
        <v>Allan Salla</v>
      </c>
      <c r="C25" s="0" t="str">
        <f aca="false">Plussring!E32</f>
        <v>Erika Seffer-müller</v>
      </c>
      <c r="D25" s="0" t="n">
        <v>2</v>
      </c>
      <c r="E25" s="34" t="s">
        <v>161</v>
      </c>
      <c r="F25" s="35" t="s">
        <v>139</v>
      </c>
      <c r="K25" s="0" t="str">
        <f aca="false">IF(D25="","",IF(E25="",D25,""))</f>
        <v/>
      </c>
    </row>
    <row r="26" customFormat="false" ht="12.75" hidden="false" customHeight="false" outlineLevel="0" collapsed="false">
      <c r="A26" s="0" t="n">
        <v>125</v>
      </c>
      <c r="B26" s="0" t="str">
        <f aca="false">Plussring!E34</f>
        <v>Andres Somer</v>
      </c>
      <c r="C26" s="0" t="str">
        <f aca="false">Plussring!E36</f>
        <v>Taavi Miku</v>
      </c>
      <c r="D26" s="0" t="n">
        <v>8</v>
      </c>
      <c r="E26" s="34" t="s">
        <v>162</v>
      </c>
      <c r="F26" s="35" t="s">
        <v>139</v>
      </c>
      <c r="K26" s="0" t="str">
        <f aca="false">IF(D26="","",IF(E26="",D26,""))</f>
        <v/>
      </c>
    </row>
    <row r="27" customFormat="false" ht="12.75" hidden="false" customHeight="false" outlineLevel="0" collapsed="false">
      <c r="A27" s="0" t="n">
        <v>126</v>
      </c>
      <c r="B27" s="0" t="str">
        <f aca="false">Plussring!E38</f>
        <v>Raigo Rommot</v>
      </c>
      <c r="C27" s="0" t="str">
        <f aca="false">Plussring!E40</f>
        <v>Heino Vanker</v>
      </c>
      <c r="D27" s="0" t="n">
        <v>5</v>
      </c>
      <c r="E27" s="34" t="s">
        <v>150</v>
      </c>
      <c r="F27" s="35" t="s">
        <v>143</v>
      </c>
      <c r="K27" s="0" t="str">
        <f aca="false">IF(D27="","",IF(E27="",D27,""))</f>
        <v/>
      </c>
    </row>
    <row r="28" customFormat="false" ht="12.75" hidden="false" customHeight="false" outlineLevel="0" collapsed="false">
      <c r="A28" s="0" t="n">
        <v>127</v>
      </c>
      <c r="B28" s="0" t="str">
        <f aca="false">Plussring!E42</f>
        <v>Ain Raid</v>
      </c>
      <c r="C28" s="0" t="str">
        <f aca="false">Plussring!E44</f>
        <v>Aleksander Tuhkanen</v>
      </c>
      <c r="D28" s="0" t="n">
        <v>6</v>
      </c>
      <c r="E28" s="34" t="s">
        <v>163</v>
      </c>
      <c r="F28" s="35" t="s">
        <v>137</v>
      </c>
      <c r="K28" s="0" t="str">
        <f aca="false">IF(D28="","",IF(E28="",D28,""))</f>
        <v/>
      </c>
    </row>
    <row r="29" customFormat="false" ht="12.75" hidden="false" customHeight="false" outlineLevel="0" collapsed="false">
      <c r="A29" s="0" t="n">
        <v>128</v>
      </c>
      <c r="B29" s="0" t="str">
        <f aca="false">Plussring!E46</f>
        <v>Keit Reinsalu</v>
      </c>
      <c r="C29" s="0" t="str">
        <f aca="false">Plussring!E48</f>
        <v>Heiki Hansar</v>
      </c>
      <c r="D29" s="0" t="n">
        <v>7</v>
      </c>
      <c r="E29" s="34" t="s">
        <v>164</v>
      </c>
      <c r="F29" s="35" t="s">
        <v>139</v>
      </c>
      <c r="K29" s="0" t="str">
        <f aca="false">IF(D29="","",IF(E29="",D29,""))</f>
        <v/>
      </c>
    </row>
    <row r="30" customFormat="false" ht="12.75" hidden="false" customHeight="false" outlineLevel="0" collapsed="false">
      <c r="A30" s="0" t="n">
        <v>129</v>
      </c>
      <c r="B30" s="0" t="str">
        <f aca="false">Plussring!E50</f>
        <v>Allar Oviir</v>
      </c>
      <c r="C30" s="0" t="str">
        <f aca="false">Plussring!E52</f>
        <v>Oleg Rättel</v>
      </c>
      <c r="D30" s="0" t="n">
        <v>1</v>
      </c>
      <c r="E30" s="34" t="s">
        <v>165</v>
      </c>
      <c r="F30" s="35" t="s">
        <v>137</v>
      </c>
      <c r="K30" s="0" t="str">
        <f aca="false">IF(D30="","",IF(E30="",D30,""))</f>
        <v/>
      </c>
    </row>
    <row r="31" customFormat="false" ht="12.75" hidden="false" customHeight="false" outlineLevel="0" collapsed="false">
      <c r="A31" s="0" t="n">
        <v>130</v>
      </c>
      <c r="B31" s="0" t="str">
        <f aca="false">Plussring!E54</f>
        <v>Rene Kaljuvee</v>
      </c>
      <c r="C31" s="0" t="str">
        <f aca="false">Plussring!E56</f>
        <v>Kristi Kruusimaa</v>
      </c>
      <c r="D31" s="0" t="n">
        <v>2</v>
      </c>
      <c r="E31" s="34" t="s">
        <v>166</v>
      </c>
      <c r="F31" s="35" t="s">
        <v>139</v>
      </c>
      <c r="K31" s="0" t="str">
        <f aca="false">IF(D31="","",IF(E31="",D31,""))</f>
        <v/>
      </c>
    </row>
    <row r="32" customFormat="false" ht="12.75" hidden="false" customHeight="false" outlineLevel="0" collapsed="false">
      <c r="A32" s="0" t="n">
        <v>131</v>
      </c>
      <c r="B32" s="0" t="str">
        <f aca="false">Plussring!E58</f>
        <v>Toomas Hansar</v>
      </c>
      <c r="C32" s="0" t="str">
        <f aca="false">Plussring!E60</f>
        <v>Mati Türk</v>
      </c>
      <c r="D32" s="0" t="n">
        <v>1</v>
      </c>
      <c r="E32" s="34" t="s">
        <v>167</v>
      </c>
      <c r="F32" s="35" t="s">
        <v>137</v>
      </c>
      <c r="K32" s="0" t="str">
        <f aca="false">IF(D32="","",IF(E32="",D32,""))</f>
        <v/>
      </c>
    </row>
    <row r="33" customFormat="false" ht="12.75" hidden="false" customHeight="false" outlineLevel="0" collapsed="false">
      <c r="A33" s="0" t="n">
        <v>132</v>
      </c>
      <c r="B33" s="0" t="str">
        <f aca="false">Plussring!E62</f>
        <v>Aksel Laks</v>
      </c>
      <c r="C33" s="0" t="str">
        <f aca="false">Plussring!E64</f>
        <v>Romet Rättel</v>
      </c>
      <c r="D33" s="0" t="n">
        <v>8</v>
      </c>
      <c r="E33" s="34" t="s">
        <v>168</v>
      </c>
      <c r="F33" s="35" t="s">
        <v>139</v>
      </c>
      <c r="G33" s="0" t="s">
        <v>169</v>
      </c>
      <c r="K33" s="0" t="str">
        <f aca="false">IF(D33="","",IF(E33="",D33,""))</f>
        <v/>
      </c>
    </row>
    <row r="34" customFormat="false" ht="12.75" hidden="false" customHeight="false" outlineLevel="0" collapsed="false">
      <c r="A34" s="0" t="n">
        <v>133</v>
      </c>
      <c r="B34" s="0" t="str">
        <f aca="false">Miinusring!B4</f>
        <v>Taavi Miku</v>
      </c>
      <c r="C34" s="0" t="str">
        <f aca="false">Miinusring!B6</f>
        <v>Romi Buusman</v>
      </c>
      <c r="D34" s="0" t="n">
        <v>7</v>
      </c>
      <c r="E34" s="34" t="s">
        <v>149</v>
      </c>
      <c r="F34" s="35" t="s">
        <v>139</v>
      </c>
      <c r="K34" s="0" t="str">
        <f aca="false">IF(D34="","",IF(E34="",D34,""))</f>
        <v/>
      </c>
    </row>
    <row r="35" customFormat="false" ht="12.75" hidden="false" customHeight="false" outlineLevel="0" collapsed="false">
      <c r="A35" s="0" t="n">
        <v>134</v>
      </c>
      <c r="B35" s="0" t="str">
        <f aca="false">Miinusring!B8</f>
        <v>Raigo Rommot</v>
      </c>
      <c r="C35" s="0" t="str">
        <f aca="false">Miinusring!B10</f>
        <v>Bye Bye</v>
      </c>
      <c r="E35" s="34" t="s">
        <v>170</v>
      </c>
      <c r="F35" s="35" t="s">
        <v>141</v>
      </c>
      <c r="K35" s="0" t="str">
        <f aca="false">IF(D35="","",IF(E35="",D35,""))</f>
        <v/>
      </c>
    </row>
    <row r="36" customFormat="false" ht="12.75" hidden="false" customHeight="false" outlineLevel="0" collapsed="false">
      <c r="A36" s="0" t="n">
        <v>135</v>
      </c>
      <c r="B36" s="0" t="str">
        <f aca="false">Miinusring!B12</f>
        <v>Aleksander Tuhkanen</v>
      </c>
      <c r="C36" s="0" t="str">
        <f aca="false">Miinusring!B14</f>
        <v>Bye Bye</v>
      </c>
      <c r="E36" s="34" t="s">
        <v>151</v>
      </c>
      <c r="F36" s="35" t="s">
        <v>141</v>
      </c>
      <c r="K36" s="0" t="str">
        <f aca="false">IF(D36="","",IF(E36="",D36,""))</f>
        <v/>
      </c>
    </row>
    <row r="37" customFormat="false" ht="12.75" hidden="false" customHeight="false" outlineLevel="0" collapsed="false">
      <c r="A37" s="0" t="n">
        <v>136</v>
      </c>
      <c r="B37" s="0" t="str">
        <f aca="false">Miinusring!B16</f>
        <v>Heiki Hansar</v>
      </c>
      <c r="C37" s="0" t="str">
        <f aca="false">Miinusring!B18</f>
        <v>Bye Bye</v>
      </c>
      <c r="E37" s="34" t="s">
        <v>152</v>
      </c>
      <c r="F37" s="35" t="s">
        <v>141</v>
      </c>
      <c r="K37" s="0" t="str">
        <f aca="false">IF(D37="","",IF(E37="",D37,""))</f>
        <v/>
      </c>
    </row>
    <row r="38" customFormat="false" ht="12.75" hidden="false" customHeight="false" outlineLevel="0" collapsed="false">
      <c r="A38" s="0" t="n">
        <v>137</v>
      </c>
      <c r="B38" s="0" t="str">
        <f aca="false">Miinusring!B20</f>
        <v>Oleg Rättel</v>
      </c>
      <c r="C38" s="0" t="str">
        <f aca="false">Miinusring!B22</f>
        <v>Bye Bye</v>
      </c>
      <c r="E38" s="34" t="s">
        <v>153</v>
      </c>
      <c r="F38" s="35" t="s">
        <v>141</v>
      </c>
      <c r="K38" s="0" t="str">
        <f aca="false">IF(D38="","",IF(E38="",D38,""))</f>
        <v/>
      </c>
    </row>
    <row r="39" customFormat="false" ht="12.75" hidden="false" customHeight="false" outlineLevel="0" collapsed="false">
      <c r="A39" s="0" t="n">
        <v>138</v>
      </c>
      <c r="B39" s="0" t="str">
        <f aca="false">Miinusring!B24</f>
        <v>Kristi Kruusimaa</v>
      </c>
      <c r="C39" s="0" t="str">
        <f aca="false">Miinusring!B26</f>
        <v>Bye Bye</v>
      </c>
      <c r="E39" s="34" t="s">
        <v>154</v>
      </c>
      <c r="F39" s="35" t="s">
        <v>141</v>
      </c>
      <c r="K39" s="0" t="str">
        <f aca="false">IF(D39="","",IF(E39="",D39,""))</f>
        <v/>
      </c>
    </row>
    <row r="40" customFormat="false" ht="12.75" hidden="false" customHeight="false" outlineLevel="0" collapsed="false">
      <c r="A40" s="0" t="n">
        <v>139</v>
      </c>
      <c r="B40" s="0" t="str">
        <f aca="false">Miinusring!B28</f>
        <v>Mati Türk</v>
      </c>
      <c r="C40" s="0" t="str">
        <f aca="false">Miinusring!B30</f>
        <v>Bye Bye</v>
      </c>
      <c r="E40" s="34" t="s">
        <v>155</v>
      </c>
      <c r="F40" s="35" t="s">
        <v>141</v>
      </c>
      <c r="K40" s="0" t="str">
        <f aca="false">IF(D40="","",IF(E40="",D40,""))</f>
        <v/>
      </c>
    </row>
    <row r="41" customFormat="false" ht="12.75" hidden="false" customHeight="false" outlineLevel="0" collapsed="false">
      <c r="A41" s="0" t="n">
        <v>140</v>
      </c>
      <c r="B41" s="0" t="str">
        <f aca="false">Miinusring!B32</f>
        <v>Romet Rättel</v>
      </c>
      <c r="C41" s="0" t="str">
        <f aca="false">Miinusring!B34</f>
        <v>Martin Puntso</v>
      </c>
      <c r="D41" s="0" t="n">
        <v>2</v>
      </c>
      <c r="E41" s="34" t="s">
        <v>156</v>
      </c>
      <c r="F41" s="35" t="s">
        <v>139</v>
      </c>
      <c r="K41" s="0" t="str">
        <f aca="false">IF(D41="","",IF(E41="",D41,""))</f>
        <v/>
      </c>
    </row>
    <row r="42" customFormat="false" ht="12.75" hidden="false" customHeight="false" outlineLevel="0" collapsed="false">
      <c r="A42" s="0" t="n">
        <v>141</v>
      </c>
      <c r="B42" s="0" t="str">
        <f aca="false">Miinusring!B36</f>
        <v>Karlis Bollverk</v>
      </c>
      <c r="C42" s="0" t="str">
        <f aca="false">Miinusring!B38</f>
        <v>Oskar Härmaste</v>
      </c>
      <c r="D42" s="0" t="n">
        <v>8</v>
      </c>
      <c r="E42" s="34" t="s">
        <v>136</v>
      </c>
      <c r="F42" s="35" t="s">
        <v>139</v>
      </c>
      <c r="K42" s="0" t="str">
        <f aca="false">IF(D42="","",IF(E42="",D42,""))</f>
        <v/>
      </c>
    </row>
    <row r="43" customFormat="false" ht="12.75" hidden="false" customHeight="false" outlineLevel="0" collapsed="false">
      <c r="A43" s="0" t="n">
        <v>142</v>
      </c>
      <c r="B43" s="0" t="str">
        <f aca="false">Miinusring!B40</f>
        <v>Tamur Vanker</v>
      </c>
      <c r="C43" s="0" t="str">
        <f aca="false">Miinusring!B42</f>
        <v>Bye Bye</v>
      </c>
      <c r="E43" s="34" t="s">
        <v>171</v>
      </c>
      <c r="F43" s="35" t="s">
        <v>141</v>
      </c>
      <c r="K43" s="0" t="str">
        <f aca="false">IF(D43="","",IF(E43="",D43,""))</f>
        <v/>
      </c>
    </row>
    <row r="44" customFormat="false" ht="12.75" hidden="false" customHeight="false" outlineLevel="0" collapsed="false">
      <c r="A44" s="0" t="n">
        <v>143</v>
      </c>
      <c r="B44" s="0" t="str">
        <f aca="false">Miinusring!B44</f>
        <v>Kalev Puk</v>
      </c>
      <c r="C44" s="0" t="str">
        <f aca="false">Miinusring!B46</f>
        <v>Bye Bye</v>
      </c>
      <c r="E44" s="34" t="s">
        <v>142</v>
      </c>
      <c r="F44" s="35" t="s">
        <v>141</v>
      </c>
      <c r="K44" s="0" t="str">
        <f aca="false">IF(D44="","",IF(E44="",D44,""))</f>
        <v/>
      </c>
    </row>
    <row r="45" customFormat="false" ht="12.75" hidden="false" customHeight="false" outlineLevel="0" collapsed="false">
      <c r="A45" s="0" t="n">
        <v>144</v>
      </c>
      <c r="B45" s="0" t="str">
        <f aca="false">Miinusring!B48</f>
        <v>Toomas Riive</v>
      </c>
      <c r="C45" s="0" t="str">
        <f aca="false">Miinusring!B50</f>
        <v>Bye Bye</v>
      </c>
      <c r="E45" s="34" t="s">
        <v>144</v>
      </c>
      <c r="F45" s="35" t="s">
        <v>141</v>
      </c>
      <c r="K45" s="0" t="str">
        <f aca="false">IF(D45="","",IF(E45="",D45,""))</f>
        <v/>
      </c>
    </row>
    <row r="46" customFormat="false" ht="12.75" hidden="false" customHeight="false" outlineLevel="0" collapsed="false">
      <c r="A46" s="0" t="n">
        <v>145</v>
      </c>
      <c r="B46" s="0" t="str">
        <f aca="false">Miinusring!B52</f>
        <v>Vahur Männa</v>
      </c>
      <c r="C46" s="0" t="str">
        <f aca="false">Miinusring!B54</f>
        <v>Bye Bye</v>
      </c>
      <c r="E46" s="34" t="s">
        <v>145</v>
      </c>
      <c r="F46" s="35" t="s">
        <v>141</v>
      </c>
      <c r="K46" s="0" t="str">
        <f aca="false">IF(D46="","",IF(E46="",D46,""))</f>
        <v/>
      </c>
    </row>
    <row r="47" customFormat="false" ht="12.75" hidden="false" customHeight="false" outlineLevel="0" collapsed="false">
      <c r="A47" s="0" t="n">
        <v>146</v>
      </c>
      <c r="B47" s="0" t="str">
        <f aca="false">Miinusring!B56</f>
        <v>Maie Enni</v>
      </c>
      <c r="C47" s="0" t="str">
        <f aca="false">Miinusring!B58</f>
        <v>Bye Bye</v>
      </c>
      <c r="E47" s="34" t="s">
        <v>172</v>
      </c>
      <c r="F47" s="35" t="s">
        <v>141</v>
      </c>
      <c r="K47" s="0" t="str">
        <f aca="false">IF(D47="","",IF(E47="",D47,""))</f>
        <v/>
      </c>
    </row>
    <row r="48" customFormat="false" ht="12.75" hidden="false" customHeight="false" outlineLevel="0" collapsed="false">
      <c r="A48" s="0" t="n">
        <v>147</v>
      </c>
      <c r="B48" s="0" t="str">
        <f aca="false">Miinusring!B60</f>
        <v>Marika Kotka</v>
      </c>
      <c r="C48" s="0" t="str">
        <f aca="false">Miinusring!B62</f>
        <v>Bye Bye</v>
      </c>
      <c r="E48" s="34" t="s">
        <v>173</v>
      </c>
      <c r="F48" s="35" t="s">
        <v>141</v>
      </c>
      <c r="K48" s="0" t="str">
        <f aca="false">IF(D48="","",IF(E48="",D48,""))</f>
        <v/>
      </c>
    </row>
    <row r="49" customFormat="false" ht="12.75" hidden="false" customHeight="false" outlineLevel="0" collapsed="false">
      <c r="A49" s="0" t="n">
        <v>148</v>
      </c>
      <c r="B49" s="0" t="str">
        <f aca="false">Miinusring!B64</f>
        <v>Erika Seffer-müller</v>
      </c>
      <c r="C49" s="0" t="str">
        <f aca="false">Miinusring!B66</f>
        <v>Janar Loorents</v>
      </c>
      <c r="D49" s="0" t="n">
        <v>5</v>
      </c>
      <c r="E49" s="34" t="s">
        <v>148</v>
      </c>
      <c r="F49" s="35" t="s">
        <v>137</v>
      </c>
      <c r="G49" s="0" t="s">
        <v>174</v>
      </c>
      <c r="K49" s="0" t="str">
        <f aca="false">IF(D49="","",IF(E49="",D49,""))</f>
        <v/>
      </c>
    </row>
    <row r="50" customFormat="false" ht="12.75" hidden="false" customHeight="false" outlineLevel="0" collapsed="false">
      <c r="A50" s="0" t="n">
        <v>149</v>
      </c>
      <c r="B50" s="0" t="str">
        <f aca="false">Plussring!H3</f>
        <v>Kuido Põder</v>
      </c>
      <c r="C50" s="0" t="str">
        <f aca="false">Plussring!H7</f>
        <v>Arne Kruuse</v>
      </c>
      <c r="D50" s="0" t="n">
        <v>3</v>
      </c>
      <c r="E50" s="34" t="s">
        <v>157</v>
      </c>
      <c r="F50" s="35" t="s">
        <v>139</v>
      </c>
      <c r="K50" s="0" t="str">
        <f aca="false">IF(D50="","",IF(E50="",D50,""))</f>
        <v/>
      </c>
    </row>
    <row r="51" customFormat="false" ht="12.75" hidden="false" customHeight="false" outlineLevel="0" collapsed="false">
      <c r="A51" s="0" t="n">
        <v>150</v>
      </c>
      <c r="B51" s="0" t="str">
        <f aca="false">Plussring!H11</f>
        <v>Priit Eiver</v>
      </c>
      <c r="C51" s="0" t="str">
        <f aca="false">Plussring!H15</f>
        <v>Ants Hendrikson</v>
      </c>
      <c r="D51" s="0" t="n">
        <v>4</v>
      </c>
      <c r="E51" s="34" t="s">
        <v>159</v>
      </c>
      <c r="F51" s="35" t="s">
        <v>137</v>
      </c>
      <c r="K51" s="0" t="str">
        <f aca="false">IF(D51="","",IF(E51="",D51,""))</f>
        <v/>
      </c>
    </row>
    <row r="52" customFormat="false" ht="12.75" hidden="false" customHeight="false" outlineLevel="0" collapsed="false">
      <c r="A52" s="0" t="n">
        <v>151</v>
      </c>
      <c r="B52" s="0" t="str">
        <f aca="false">Plussring!H19</f>
        <v>Kalju Kalda</v>
      </c>
      <c r="C52" s="0" t="str">
        <f aca="false">Plussring!H23</f>
        <v>Karolin Figol</v>
      </c>
      <c r="D52" s="0" t="n">
        <v>3</v>
      </c>
      <c r="E52" s="34" t="s">
        <v>160</v>
      </c>
      <c r="F52" s="35" t="s">
        <v>139</v>
      </c>
      <c r="K52" s="0" t="str">
        <f aca="false">IF(D52="","",IF(E52="",D52,""))</f>
        <v/>
      </c>
    </row>
    <row r="53" customFormat="false" ht="12.75" hidden="false" customHeight="false" outlineLevel="0" collapsed="false">
      <c r="A53" s="0" t="n">
        <v>152</v>
      </c>
      <c r="B53" s="0" t="str">
        <f aca="false">Plussring!H27</f>
        <v>Ene Laur</v>
      </c>
      <c r="C53" s="0" t="str">
        <f aca="false">Plussring!H31</f>
        <v>Allan Salla</v>
      </c>
      <c r="D53" s="0" t="n">
        <v>3</v>
      </c>
      <c r="E53" s="34" t="s">
        <v>161</v>
      </c>
      <c r="F53" s="35" t="s">
        <v>139</v>
      </c>
      <c r="K53" s="0" t="str">
        <f aca="false">IF(D53="","",IF(E53="",D53,""))</f>
        <v/>
      </c>
    </row>
    <row r="54" customFormat="false" ht="12.75" hidden="false" customHeight="false" outlineLevel="0" collapsed="false">
      <c r="A54" s="0" t="n">
        <v>153</v>
      </c>
      <c r="B54" s="0" t="str">
        <f aca="false">Plussring!H35</f>
        <v>Andres Somer</v>
      </c>
      <c r="C54" s="0" t="str">
        <f aca="false">Plussring!H39</f>
        <v>Heino Vanker</v>
      </c>
      <c r="D54" s="0" t="n">
        <v>2</v>
      </c>
      <c r="E54" s="34" t="s">
        <v>162</v>
      </c>
      <c r="F54" s="35" t="s">
        <v>139</v>
      </c>
      <c r="K54" s="0" t="str">
        <f aca="false">IF(D54="","",IF(E54="",D54,""))</f>
        <v/>
      </c>
    </row>
    <row r="55" customFormat="false" ht="12.75" hidden="false" customHeight="false" outlineLevel="0" collapsed="false">
      <c r="A55" s="0" t="n">
        <v>154</v>
      </c>
      <c r="B55" s="0" t="str">
        <f aca="false">Plussring!H43</f>
        <v>Ain Raid</v>
      </c>
      <c r="C55" s="0" t="str">
        <f aca="false">Plussring!H47</f>
        <v>Keit Reinsalu</v>
      </c>
      <c r="D55" s="0" t="n">
        <v>3</v>
      </c>
      <c r="E55" s="34" t="s">
        <v>164</v>
      </c>
      <c r="F55" s="35" t="s">
        <v>137</v>
      </c>
      <c r="K55" s="0" t="str">
        <f aca="false">IF(D55="","",IF(E55="",D55,""))</f>
        <v/>
      </c>
    </row>
    <row r="56" customFormat="false" ht="12.75" hidden="false" customHeight="false" outlineLevel="0" collapsed="false">
      <c r="A56" s="0" t="n">
        <v>155</v>
      </c>
      <c r="B56" s="0" t="str">
        <f aca="false">Plussring!H51</f>
        <v>Allar Oviir</v>
      </c>
      <c r="C56" s="0" t="str">
        <f aca="false">Plussring!H55</f>
        <v>Rene Kaljuvee</v>
      </c>
      <c r="D56" s="0" t="n">
        <v>4</v>
      </c>
      <c r="E56" s="34" t="s">
        <v>166</v>
      </c>
      <c r="F56" s="35" t="s">
        <v>139</v>
      </c>
      <c r="K56" s="0" t="str">
        <f aca="false">IF(D56="","",IF(E56="",D56,""))</f>
        <v/>
      </c>
    </row>
    <row r="57" customFormat="false" ht="12.75" hidden="false" customHeight="false" outlineLevel="0" collapsed="false">
      <c r="A57" s="0" t="n">
        <v>156</v>
      </c>
      <c r="B57" s="0" t="str">
        <f aca="false">Plussring!H59</f>
        <v>Toomas Hansar</v>
      </c>
      <c r="C57" s="0" t="str">
        <f aca="false">Plussring!H63</f>
        <v>Aksel Laks</v>
      </c>
      <c r="D57" s="0" t="n">
        <v>3</v>
      </c>
      <c r="E57" s="34" t="s">
        <v>168</v>
      </c>
      <c r="F57" s="35" t="s">
        <v>137</v>
      </c>
      <c r="K57" s="0" t="str">
        <f aca="false">IF(D57="","",IF(E57="",D57,""))</f>
        <v/>
      </c>
    </row>
    <row r="58" customFormat="false" ht="12.75" hidden="false" customHeight="false" outlineLevel="0" collapsed="false">
      <c r="A58" s="0" t="n">
        <v>157</v>
      </c>
      <c r="B58" s="0" t="str">
        <f aca="false">Miinusring!E5</f>
        <v>Taavi Miku</v>
      </c>
      <c r="C58" s="0" t="str">
        <f aca="false">Miinusring!E9</f>
        <v>Raigo Rommot</v>
      </c>
      <c r="D58" s="0" t="n">
        <v>7</v>
      </c>
      <c r="E58" s="34" t="s">
        <v>170</v>
      </c>
      <c r="F58" s="35" t="s">
        <v>139</v>
      </c>
      <c r="K58" s="0" t="str">
        <f aca="false">IF(D58="","",IF(E58="",D58,""))</f>
        <v/>
      </c>
    </row>
    <row r="59" customFormat="false" ht="12.75" hidden="false" customHeight="false" outlineLevel="0" collapsed="false">
      <c r="A59" s="0" t="n">
        <v>158</v>
      </c>
      <c r="B59" s="0" t="str">
        <f aca="false">Miinusring!E13</f>
        <v>Aleksander Tuhkanen</v>
      </c>
      <c r="C59" s="0" t="str">
        <f aca="false">Miinusring!E17</f>
        <v>Heiki Hansar</v>
      </c>
      <c r="D59" s="0" t="n">
        <v>8</v>
      </c>
      <c r="E59" s="34" t="s">
        <v>151</v>
      </c>
      <c r="F59" s="35" t="s">
        <v>143</v>
      </c>
      <c r="K59" s="0" t="str">
        <f aca="false">IF(D59="","",IF(E59="",D59,""))</f>
        <v/>
      </c>
    </row>
    <row r="60" customFormat="false" ht="12.75" hidden="false" customHeight="false" outlineLevel="0" collapsed="false">
      <c r="A60" s="0" t="n">
        <v>159</v>
      </c>
      <c r="B60" s="0" t="str">
        <f aca="false">Miinusring!E21</f>
        <v>Oleg Rättel</v>
      </c>
      <c r="C60" s="0" t="str">
        <f aca="false">Miinusring!E25</f>
        <v>Kristi Kruusimaa</v>
      </c>
      <c r="D60" s="0" t="n">
        <v>6</v>
      </c>
      <c r="E60" s="34" t="s">
        <v>153</v>
      </c>
      <c r="F60" s="35" t="s">
        <v>143</v>
      </c>
      <c r="K60" s="0" t="str">
        <f aca="false">IF(D60="","",IF(E60="",D60,""))</f>
        <v/>
      </c>
    </row>
    <row r="61" customFormat="false" ht="12.75" hidden="false" customHeight="false" outlineLevel="0" collapsed="false">
      <c r="A61" s="0" t="n">
        <v>160</v>
      </c>
      <c r="B61" s="0" t="str">
        <f aca="false">Miinusring!E29</f>
        <v>Mati Türk</v>
      </c>
      <c r="C61" s="0" t="str">
        <f aca="false">Miinusring!E33</f>
        <v>Romet Rättel</v>
      </c>
      <c r="D61" s="0" t="n">
        <v>4</v>
      </c>
      <c r="E61" s="34" t="s">
        <v>155</v>
      </c>
      <c r="F61" s="35" t="s">
        <v>139</v>
      </c>
      <c r="K61" s="0" t="str">
        <f aca="false">IF(D61="","",IF(E61="",D61,""))</f>
        <v/>
      </c>
    </row>
    <row r="62" customFormat="false" ht="12.75" hidden="false" customHeight="false" outlineLevel="0" collapsed="false">
      <c r="A62" s="0" t="n">
        <v>161</v>
      </c>
      <c r="B62" s="0" t="str">
        <f aca="false">Miinusring!E37</f>
        <v>Karlis Bollverk</v>
      </c>
      <c r="C62" s="0" t="str">
        <f aca="false">Miinusring!E41</f>
        <v>Tamur Vanker</v>
      </c>
      <c r="D62" s="0" t="n">
        <v>2</v>
      </c>
      <c r="E62" s="34" t="s">
        <v>171</v>
      </c>
      <c r="F62" s="35" t="s">
        <v>137</v>
      </c>
      <c r="K62" s="0" t="str">
        <f aca="false">IF(D62="","",IF(E62="",D62,""))</f>
        <v/>
      </c>
    </row>
    <row r="63" customFormat="false" ht="12.75" hidden="false" customHeight="false" outlineLevel="0" collapsed="false">
      <c r="A63" s="0" t="n">
        <v>162</v>
      </c>
      <c r="B63" s="0" t="str">
        <f aca="false">Miinusring!E45</f>
        <v>Kalev Puk</v>
      </c>
      <c r="C63" s="0" t="str">
        <f aca="false">Miinusring!E49</f>
        <v>Toomas Riive</v>
      </c>
      <c r="D63" s="0" t="n">
        <v>7</v>
      </c>
      <c r="E63" s="34" t="s">
        <v>144</v>
      </c>
      <c r="F63" s="35" t="s">
        <v>139</v>
      </c>
      <c r="K63" s="0" t="str">
        <f aca="false">IF(D63="","",IF(E63="",D63,""))</f>
        <v/>
      </c>
    </row>
    <row r="64" customFormat="false" ht="12.75" hidden="false" customHeight="false" outlineLevel="0" collapsed="false">
      <c r="A64" s="0" t="n">
        <v>163</v>
      </c>
      <c r="B64" s="0" t="str">
        <f aca="false">Miinusring!E53</f>
        <v>Vahur Männa</v>
      </c>
      <c r="C64" s="0" t="str">
        <f aca="false">Miinusring!E57</f>
        <v>Maie Enni</v>
      </c>
      <c r="D64" s="0" t="n">
        <v>5</v>
      </c>
      <c r="E64" s="34" t="s">
        <v>145</v>
      </c>
      <c r="F64" s="35" t="s">
        <v>137</v>
      </c>
      <c r="K64" s="0" t="str">
        <f aca="false">IF(D64="","",IF(E64="",D64,""))</f>
        <v/>
      </c>
    </row>
    <row r="65" customFormat="false" ht="12.75" hidden="false" customHeight="false" outlineLevel="0" collapsed="false">
      <c r="A65" s="0" t="n">
        <v>164</v>
      </c>
      <c r="B65" s="0" t="str">
        <f aca="false">Miinusring!E61</f>
        <v>Marika Kotka</v>
      </c>
      <c r="C65" s="0" t="str">
        <f aca="false">Miinusring!E65</f>
        <v>Erika Seffer-müller</v>
      </c>
      <c r="D65" s="0" t="n">
        <v>1</v>
      </c>
      <c r="E65" s="34" t="s">
        <v>173</v>
      </c>
      <c r="F65" s="35" t="s">
        <v>139</v>
      </c>
      <c r="K65" s="0" t="str">
        <f aca="false">IF(D65="","",IF(E65="",D65,""))</f>
        <v/>
      </c>
    </row>
    <row r="66" customFormat="false" ht="12.75" hidden="false" customHeight="false" outlineLevel="0" collapsed="false">
      <c r="A66" s="0" t="n">
        <v>165</v>
      </c>
      <c r="B66" s="0" t="str">
        <f aca="false">'Kohad_33-48'!B1</f>
        <v>Romi Buusman</v>
      </c>
      <c r="C66" s="0" t="str">
        <f aca="false">'Kohad_33-48'!B3</f>
        <v>Bye Bye</v>
      </c>
      <c r="E66" s="34" t="s">
        <v>175</v>
      </c>
      <c r="F66" s="35" t="s">
        <v>141</v>
      </c>
      <c r="K66" s="0" t="str">
        <f aca="false">IF(D66="","",IF(E66="",D66,""))</f>
        <v/>
      </c>
    </row>
    <row r="67" customFormat="false" ht="12.75" hidden="false" customHeight="false" outlineLevel="0" collapsed="false">
      <c r="A67" s="0" t="n">
        <v>166</v>
      </c>
      <c r="B67" s="0" t="str">
        <f aca="false">'Kohad_33-48'!B5</f>
        <v>Bye Bye</v>
      </c>
      <c r="C67" s="0" t="str">
        <f aca="false">'Kohad_33-48'!B7</f>
        <v>Bye Bye</v>
      </c>
      <c r="E67" s="34" t="s">
        <v>176</v>
      </c>
      <c r="F67" s="35" t="s">
        <v>141</v>
      </c>
      <c r="K67" s="0" t="str">
        <f aca="false">IF(D67="","",IF(E67="",D67,""))</f>
        <v/>
      </c>
    </row>
    <row r="68" customFormat="false" ht="12.75" hidden="false" customHeight="false" outlineLevel="0" collapsed="false">
      <c r="A68" s="0" t="n">
        <v>167</v>
      </c>
      <c r="B68" s="0" t="str">
        <f aca="false">'Kohad_33-48'!B9</f>
        <v>Bye Bye</v>
      </c>
      <c r="C68" s="0" t="str">
        <f aca="false">'Kohad_33-48'!B11</f>
        <v>Bye Bye</v>
      </c>
      <c r="E68" s="34" t="s">
        <v>176</v>
      </c>
      <c r="F68" s="35" t="s">
        <v>141</v>
      </c>
      <c r="K68" s="0" t="str">
        <f aca="false">IF(D68="","",IF(E68="",D68,""))</f>
        <v/>
      </c>
    </row>
    <row r="69" customFormat="false" ht="12.75" hidden="false" customHeight="false" outlineLevel="0" collapsed="false">
      <c r="A69" s="0" t="n">
        <v>168</v>
      </c>
      <c r="B69" s="0" t="str">
        <f aca="false">'Kohad_33-48'!B13</f>
        <v>Bye Bye</v>
      </c>
      <c r="C69" s="0" t="str">
        <f aca="false">'Kohad_33-48'!B15</f>
        <v>Martin Puntso</v>
      </c>
      <c r="E69" s="34" t="s">
        <v>177</v>
      </c>
      <c r="F69" s="35" t="s">
        <v>141</v>
      </c>
      <c r="K69" s="0" t="str">
        <f aca="false">IF(D69="","",IF(E69="",D69,""))</f>
        <v/>
      </c>
    </row>
    <row r="70" customFormat="false" ht="12.75" hidden="false" customHeight="false" outlineLevel="0" collapsed="false">
      <c r="A70" s="0" t="n">
        <v>169</v>
      </c>
      <c r="B70" s="0" t="str">
        <f aca="false">'Kohad_33-48'!B17</f>
        <v>Oskar Härmaste</v>
      </c>
      <c r="C70" s="0" t="str">
        <f aca="false">'Kohad_33-48'!B19</f>
        <v>Bye Bye</v>
      </c>
      <c r="E70" s="34" t="s">
        <v>178</v>
      </c>
      <c r="F70" s="35" t="s">
        <v>141</v>
      </c>
      <c r="K70" s="0" t="str">
        <f aca="false">IF(D70="","",IF(E70="",D70,""))</f>
        <v/>
      </c>
    </row>
    <row r="71" customFormat="false" ht="12.75" hidden="false" customHeight="false" outlineLevel="0" collapsed="false">
      <c r="A71" s="0" t="n">
        <v>170</v>
      </c>
      <c r="B71" s="0" t="str">
        <f aca="false">'Kohad_33-48'!B21</f>
        <v>Bye Bye</v>
      </c>
      <c r="C71" s="0" t="str">
        <f aca="false">'Kohad_33-48'!B23</f>
        <v>Bye Bye</v>
      </c>
      <c r="E71" s="34" t="s">
        <v>176</v>
      </c>
      <c r="F71" s="35" t="s">
        <v>141</v>
      </c>
      <c r="K71" s="0" t="str">
        <f aca="false">IF(D71="","",IF(E71="",D71,""))</f>
        <v/>
      </c>
    </row>
    <row r="72" customFormat="false" ht="12.75" hidden="false" customHeight="false" outlineLevel="0" collapsed="false">
      <c r="A72" s="0" t="n">
        <v>171</v>
      </c>
      <c r="B72" s="0" t="str">
        <f aca="false">'Kohad_33-48'!B25</f>
        <v>Bye Bye</v>
      </c>
      <c r="C72" s="0" t="str">
        <f aca="false">'Kohad_33-48'!B27</f>
        <v>Bye Bye</v>
      </c>
      <c r="E72" s="34" t="s">
        <v>176</v>
      </c>
      <c r="F72" s="35" t="s">
        <v>141</v>
      </c>
      <c r="K72" s="0" t="str">
        <f aca="false">IF(D72="","",IF(E72="",D72,""))</f>
        <v/>
      </c>
    </row>
    <row r="73" customFormat="false" ht="12.75" hidden="false" customHeight="false" outlineLevel="0" collapsed="false">
      <c r="A73" s="0" t="n">
        <v>172</v>
      </c>
      <c r="B73" s="0" t="str">
        <f aca="false">'Kohad_33-48'!B29</f>
        <v>Bye Bye</v>
      </c>
      <c r="C73" s="0" t="str">
        <f aca="false">'Kohad_33-48'!B31</f>
        <v>Janar Loorents</v>
      </c>
      <c r="E73" s="34" t="s">
        <v>179</v>
      </c>
      <c r="F73" s="35" t="s">
        <v>141</v>
      </c>
      <c r="K73" s="0" t="str">
        <f aca="false">IF(D73="","",IF(E73="",D73,""))</f>
        <v/>
      </c>
    </row>
    <row r="74" customFormat="false" ht="12.75" hidden="false" customHeight="false" outlineLevel="0" collapsed="false">
      <c r="A74" s="0" t="n">
        <v>173</v>
      </c>
      <c r="B74" s="0" t="str">
        <f aca="false">Plussring!K5</f>
        <v>Kuido Põder</v>
      </c>
      <c r="C74" s="0" t="str">
        <f aca="false">Plussring!K13</f>
        <v>Ants Hendrikson</v>
      </c>
      <c r="D74" s="0" t="n">
        <v>5</v>
      </c>
      <c r="E74" s="34" t="s">
        <v>157</v>
      </c>
      <c r="F74" s="35" t="s">
        <v>143</v>
      </c>
      <c r="K74" s="0" t="str">
        <f aca="false">IF(D74="","",IF(E74="",D74,""))</f>
        <v/>
      </c>
    </row>
    <row r="75" customFormat="false" ht="12.75" hidden="false" customHeight="false" outlineLevel="0" collapsed="false">
      <c r="A75" s="0" t="n">
        <v>174</v>
      </c>
      <c r="B75" s="0" t="str">
        <f aca="false">Plussring!K21</f>
        <v>Kalju Kalda</v>
      </c>
      <c r="C75" s="0" t="str">
        <f aca="false">Plussring!K29</f>
        <v>Allan Salla</v>
      </c>
      <c r="D75" s="0" t="n">
        <v>3</v>
      </c>
      <c r="E75" s="34" t="s">
        <v>161</v>
      </c>
      <c r="F75" s="35" t="s">
        <v>139</v>
      </c>
      <c r="K75" s="0" t="str">
        <f aca="false">IF(D75="","",IF(E75="",D75,""))</f>
        <v/>
      </c>
    </row>
    <row r="76" customFormat="false" ht="12.75" hidden="false" customHeight="false" outlineLevel="0" collapsed="false">
      <c r="A76" s="0" t="n">
        <v>175</v>
      </c>
      <c r="B76" s="0" t="str">
        <f aca="false">Plussring!K37</f>
        <v>Andres Somer</v>
      </c>
      <c r="C76" s="0" t="str">
        <f aca="false">Plussring!K45</f>
        <v>Keit Reinsalu</v>
      </c>
      <c r="D76" s="0" t="n">
        <v>5</v>
      </c>
      <c r="E76" s="34" t="s">
        <v>162</v>
      </c>
      <c r="F76" s="35" t="s">
        <v>139</v>
      </c>
      <c r="K76" s="0" t="str">
        <f aca="false">IF(D76="","",IF(E76="",D76,""))</f>
        <v/>
      </c>
    </row>
    <row r="77" customFormat="false" ht="12.75" hidden="false" customHeight="false" outlineLevel="0" collapsed="false">
      <c r="A77" s="0" t="n">
        <v>176</v>
      </c>
      <c r="B77" s="0" t="str">
        <f aca="false">Plussring!K53</f>
        <v>Rene Kaljuvee</v>
      </c>
      <c r="C77" s="0" t="str">
        <f aca="false">Plussring!K61</f>
        <v>Aksel Laks</v>
      </c>
      <c r="D77" s="0" t="n">
        <v>5</v>
      </c>
      <c r="E77" s="34" t="s">
        <v>168</v>
      </c>
      <c r="F77" s="35" t="s">
        <v>139</v>
      </c>
      <c r="K77" s="0" t="str">
        <f aca="false">IF(D77="","",IF(E77="",D77,""))</f>
        <v/>
      </c>
    </row>
    <row r="78" customFormat="false" ht="12.75" hidden="false" customHeight="false" outlineLevel="0" collapsed="false">
      <c r="A78" s="0" t="n">
        <v>177</v>
      </c>
      <c r="B78" s="0" t="str">
        <f aca="false">Miinusring!H3</f>
        <v>Ene Laur</v>
      </c>
      <c r="C78" s="0" t="str">
        <f aca="false">Miinusring!H7</f>
        <v>Raigo Rommot</v>
      </c>
      <c r="D78" s="0" t="n">
        <v>2</v>
      </c>
      <c r="E78" s="34" t="s">
        <v>170</v>
      </c>
      <c r="F78" s="35" t="s">
        <v>139</v>
      </c>
      <c r="K78" s="0" t="str">
        <f aca="false">IF(D78="","",IF(E78="",D78,""))</f>
        <v/>
      </c>
    </row>
    <row r="79" customFormat="false" ht="12.75" hidden="false" customHeight="false" outlineLevel="0" collapsed="false">
      <c r="A79" s="0" t="n">
        <v>178</v>
      </c>
      <c r="B79" s="0" t="str">
        <f aca="false">Miinusring!H11</f>
        <v>Karolin Figol</v>
      </c>
      <c r="C79" s="0" t="str">
        <f aca="false">Miinusring!H15</f>
        <v>Aleksander Tuhkanen</v>
      </c>
      <c r="D79" s="0" t="n">
        <v>8</v>
      </c>
      <c r="E79" s="34" t="s">
        <v>146</v>
      </c>
      <c r="F79" s="35" t="s">
        <v>143</v>
      </c>
      <c r="K79" s="0" t="str">
        <f aca="false">IF(D79="","",IF(E79="",D79,""))</f>
        <v/>
      </c>
    </row>
    <row r="80" customFormat="false" ht="12.75" hidden="false" customHeight="false" outlineLevel="0" collapsed="false">
      <c r="A80" s="0" t="n">
        <v>179</v>
      </c>
      <c r="B80" s="0" t="str">
        <f aca="false">Miinusring!H19</f>
        <v>Priit Eiver</v>
      </c>
      <c r="C80" s="0" t="str">
        <f aca="false">Miinusring!H23</f>
        <v>Oleg Rättel</v>
      </c>
      <c r="D80" s="0" t="n">
        <v>4</v>
      </c>
      <c r="E80" s="34" t="s">
        <v>158</v>
      </c>
      <c r="F80" s="35" t="s">
        <v>137</v>
      </c>
      <c r="K80" s="0" t="str">
        <f aca="false">IF(D80="","",IF(E80="",D80,""))</f>
        <v/>
      </c>
    </row>
    <row r="81" customFormat="false" ht="12.75" hidden="false" customHeight="false" outlineLevel="0" collapsed="false">
      <c r="A81" s="0" t="n">
        <v>180</v>
      </c>
      <c r="B81" s="0" t="str">
        <f aca="false">Miinusring!H27</f>
        <v>Arne Kruuse</v>
      </c>
      <c r="C81" s="0" t="str">
        <f aca="false">Miinusring!H31</f>
        <v>Mati Türk</v>
      </c>
      <c r="D81" s="0" t="n">
        <v>1</v>
      </c>
      <c r="E81" s="34" t="s">
        <v>155</v>
      </c>
      <c r="F81" s="35" t="s">
        <v>137</v>
      </c>
      <c r="K81" s="0" t="str">
        <f aca="false">IF(D81="","",IF(E81="",D81,""))</f>
        <v/>
      </c>
    </row>
    <row r="82" customFormat="false" ht="12.75" hidden="false" customHeight="false" outlineLevel="0" collapsed="false">
      <c r="A82" s="0" t="n">
        <v>181</v>
      </c>
      <c r="B82" s="0" t="str">
        <f aca="false">Miinusring!H35</f>
        <v>Toomas Hansar</v>
      </c>
      <c r="C82" s="0" t="str">
        <f aca="false">Miinusring!H39</f>
        <v>Tamur Vanker</v>
      </c>
      <c r="D82" s="0" t="n">
        <v>7</v>
      </c>
      <c r="E82" s="34" t="s">
        <v>167</v>
      </c>
      <c r="F82" s="35" t="s">
        <v>137</v>
      </c>
      <c r="K82" s="0" t="str">
        <f aca="false">IF(D82="","",IF(E82="",D82,""))</f>
        <v/>
      </c>
    </row>
    <row r="83" customFormat="false" ht="12.75" hidden="false" customHeight="false" outlineLevel="0" collapsed="false">
      <c r="A83" s="0" t="n">
        <v>182</v>
      </c>
      <c r="B83" s="0" t="str">
        <f aca="false">Miinusring!H43</f>
        <v>Allar Oviir</v>
      </c>
      <c r="C83" s="0" t="str">
        <f aca="false">Miinusring!H47</f>
        <v>Toomas Riive</v>
      </c>
      <c r="D83" s="0" t="n">
        <v>4</v>
      </c>
      <c r="E83" s="34" t="s">
        <v>165</v>
      </c>
      <c r="F83" s="35" t="s">
        <v>139</v>
      </c>
      <c r="K83" s="0" t="str">
        <f aca="false">IF(D83="","",IF(E83="",D83,""))</f>
        <v/>
      </c>
    </row>
    <row r="84" customFormat="false" ht="12.75" hidden="false" customHeight="false" outlineLevel="0" collapsed="false">
      <c r="A84" s="0" t="n">
        <v>183</v>
      </c>
      <c r="B84" s="0" t="str">
        <f aca="false">Miinusring!H51</f>
        <v>Ain Raid</v>
      </c>
      <c r="C84" s="0" t="str">
        <f aca="false">Miinusring!H55</f>
        <v>Vahur Männa</v>
      </c>
      <c r="D84" s="0" t="n">
        <v>2</v>
      </c>
      <c r="E84" s="34" t="s">
        <v>163</v>
      </c>
      <c r="F84" s="35" t="s">
        <v>139</v>
      </c>
      <c r="K84" s="0" t="str">
        <f aca="false">IF(D84="","",IF(E84="",D84,""))</f>
        <v/>
      </c>
    </row>
    <row r="85" customFormat="false" ht="12.75" hidden="false" customHeight="false" outlineLevel="0" collapsed="false">
      <c r="A85" s="0" t="n">
        <v>184</v>
      </c>
      <c r="B85" s="0" t="str">
        <f aca="false">Miinusring!H59</f>
        <v>Heino Vanker</v>
      </c>
      <c r="C85" s="0" t="str">
        <f aca="false">Miinusring!H63</f>
        <v>Marika Kotka</v>
      </c>
      <c r="D85" s="0" t="n">
        <v>1</v>
      </c>
      <c r="E85" s="34" t="s">
        <v>173</v>
      </c>
      <c r="F85" s="35" t="s">
        <v>139</v>
      </c>
      <c r="K85" s="0" t="str">
        <f aca="false">IF(D85="","",IF(E85="",D85,""))</f>
        <v/>
      </c>
    </row>
    <row r="86" customFormat="false" ht="12.75" hidden="false" customHeight="false" outlineLevel="0" collapsed="false">
      <c r="A86" s="0" t="n">
        <v>185</v>
      </c>
      <c r="B86" s="0" t="str">
        <f aca="false">'Kohad_33-48'!B41</f>
        <v>Bye Bye</v>
      </c>
      <c r="C86" s="0" t="str">
        <f aca="false">'Kohad_33-48'!B43</f>
        <v>Bye Bye</v>
      </c>
      <c r="E86" s="34" t="s">
        <v>176</v>
      </c>
      <c r="F86" s="35" t="s">
        <v>141</v>
      </c>
      <c r="K86" s="0" t="str">
        <f aca="false">IF(D86="","",IF(E86="",D86,""))</f>
        <v/>
      </c>
    </row>
    <row r="87" customFormat="false" ht="12.75" hidden="false" customHeight="false" outlineLevel="0" collapsed="false">
      <c r="A87" s="0" t="n">
        <v>186</v>
      </c>
      <c r="B87" s="0" t="str">
        <f aca="false">'Kohad_33-48'!B45</f>
        <v>Bye Bye</v>
      </c>
      <c r="C87" s="0" t="str">
        <f aca="false">'Kohad_33-48'!B47</f>
        <v>Bye Bye</v>
      </c>
      <c r="E87" s="34" t="s">
        <v>176</v>
      </c>
      <c r="F87" s="35" t="s">
        <v>141</v>
      </c>
      <c r="K87" s="0" t="str">
        <f aca="false">IF(D87="","",IF(E87="",D87,""))</f>
        <v/>
      </c>
    </row>
    <row r="88" customFormat="false" ht="12.75" hidden="false" customHeight="false" outlineLevel="0" collapsed="false">
      <c r="A88" s="0" t="n">
        <v>187</v>
      </c>
      <c r="B88" s="0" t="str">
        <f aca="false">'Kohad_33-48'!B49</f>
        <v>Bye Bye</v>
      </c>
      <c r="C88" s="0" t="str">
        <f aca="false">'Kohad_33-48'!B51</f>
        <v>Bye Bye</v>
      </c>
      <c r="E88" s="34" t="s">
        <v>176</v>
      </c>
      <c r="F88" s="35" t="s">
        <v>141</v>
      </c>
      <c r="K88" s="0" t="str">
        <f aca="false">IF(D88="","",IF(E88="",D88,""))</f>
        <v/>
      </c>
    </row>
    <row r="89" customFormat="false" ht="12.75" hidden="false" customHeight="false" outlineLevel="0" collapsed="false">
      <c r="A89" s="0" t="n">
        <v>188</v>
      </c>
      <c r="B89" s="0" t="str">
        <f aca="false">'Kohad_33-48'!B53</f>
        <v>Bye Bye</v>
      </c>
      <c r="C89" s="0" t="str">
        <f aca="false">'Kohad_33-48'!B55</f>
        <v>Bye Bye</v>
      </c>
      <c r="E89" s="34" t="s">
        <v>176</v>
      </c>
      <c r="F89" s="35" t="s">
        <v>141</v>
      </c>
      <c r="K89" s="0" t="str">
        <f aca="false">IF(D89="","",IF(E89="",D89,""))</f>
        <v/>
      </c>
    </row>
    <row r="90" customFormat="false" ht="12.75" hidden="false" customHeight="false" outlineLevel="0" collapsed="false">
      <c r="A90" s="0" t="n">
        <v>189</v>
      </c>
      <c r="B90" s="0" t="str">
        <f aca="false">'Kohad_33-48'!E2</f>
        <v>Romi Buusman</v>
      </c>
      <c r="C90" s="0" t="str">
        <f aca="false">'Kohad_33-48'!E6</f>
        <v>Bye Bye</v>
      </c>
      <c r="E90" s="34" t="s">
        <v>175</v>
      </c>
      <c r="F90" s="35" t="s">
        <v>141</v>
      </c>
      <c r="K90" s="0" t="str">
        <f aca="false">IF(D90="","",IF(E90="",D90,""))</f>
        <v/>
      </c>
    </row>
    <row r="91" customFormat="false" ht="12.75" hidden="false" customHeight="false" outlineLevel="0" collapsed="false">
      <c r="A91" s="0" t="n">
        <v>190</v>
      </c>
      <c r="B91" s="0" t="str">
        <f aca="false">'Kohad_33-48'!E10</f>
        <v>Bye Bye</v>
      </c>
      <c r="C91" s="0" t="str">
        <f aca="false">'Kohad_33-48'!E14</f>
        <v>Martin Puntso</v>
      </c>
      <c r="E91" s="34" t="s">
        <v>177</v>
      </c>
      <c r="F91" s="35" t="s">
        <v>141</v>
      </c>
      <c r="K91" s="0" t="str">
        <f aca="false">IF(D91="","",IF(E91="",D91,""))</f>
        <v/>
      </c>
    </row>
    <row r="92" customFormat="false" ht="12.75" hidden="false" customHeight="false" outlineLevel="0" collapsed="false">
      <c r="A92" s="0" t="n">
        <v>191</v>
      </c>
      <c r="B92" s="0" t="str">
        <f aca="false">'Kohad_33-48'!E18</f>
        <v>Oskar Härmaste</v>
      </c>
      <c r="C92" s="0" t="str">
        <f aca="false">'Kohad_33-48'!E22</f>
        <v>Bye Bye</v>
      </c>
      <c r="E92" s="34" t="s">
        <v>178</v>
      </c>
      <c r="F92" s="35" t="s">
        <v>141</v>
      </c>
      <c r="K92" s="0" t="str">
        <f aca="false">IF(D92="","",IF(E92="",D92,""))</f>
        <v/>
      </c>
    </row>
    <row r="93" customFormat="false" ht="12.75" hidden="false" customHeight="false" outlineLevel="0" collapsed="false">
      <c r="A93" s="0" t="n">
        <v>192</v>
      </c>
      <c r="B93" s="0" t="str">
        <f aca="false">'Kohad_33-48'!E26</f>
        <v>Bye Bye</v>
      </c>
      <c r="C93" s="0" t="str">
        <f aca="false">'Kohad_33-48'!E30</f>
        <v>Janar Loorents</v>
      </c>
      <c r="E93" s="34" t="s">
        <v>179</v>
      </c>
      <c r="F93" s="35" t="s">
        <v>141</v>
      </c>
      <c r="K93" s="0" t="str">
        <f aca="false">IF(D93="","",IF(E93="",D93,""))</f>
        <v/>
      </c>
    </row>
    <row r="94" customFormat="false" ht="12.75" hidden="false" customHeight="false" outlineLevel="0" collapsed="false">
      <c r="A94" s="0" t="n">
        <v>193</v>
      </c>
      <c r="B94" s="0" t="str">
        <f aca="false">'Kohad_3-32'!B49</f>
        <v>Taavi Miku</v>
      </c>
      <c r="C94" s="0" t="str">
        <f aca="false">'Kohad_3-32'!B51</f>
        <v>Heiki Hansar</v>
      </c>
      <c r="D94" s="0" t="n">
        <v>6</v>
      </c>
      <c r="E94" s="34" t="s">
        <v>152</v>
      </c>
      <c r="F94" s="35" t="s">
        <v>143</v>
      </c>
      <c r="K94" s="0" t="str">
        <f aca="false">IF(D94="","",IF(E94="",D94,""))</f>
        <v/>
      </c>
    </row>
    <row r="95" customFormat="false" ht="12.75" hidden="false" customHeight="false" outlineLevel="0" collapsed="false">
      <c r="A95" s="0" t="n">
        <v>194</v>
      </c>
      <c r="B95" s="0" t="str">
        <f aca="false">'Kohad_3-32'!B53</f>
        <v>Kristi Kruusimaa</v>
      </c>
      <c r="C95" s="0" t="str">
        <f aca="false">'Kohad_3-32'!B55</f>
        <v>Romet Rättel</v>
      </c>
      <c r="D95" s="0" t="n">
        <v>7</v>
      </c>
      <c r="E95" s="34" t="s">
        <v>156</v>
      </c>
      <c r="F95" s="35" t="s">
        <v>143</v>
      </c>
      <c r="K95" s="0" t="str">
        <f aca="false">IF(D95="","",IF(E95="",D95,""))</f>
        <v/>
      </c>
    </row>
    <row r="96" customFormat="false" ht="12.75" hidden="false" customHeight="false" outlineLevel="0" collapsed="false">
      <c r="A96" s="0" t="n">
        <v>195</v>
      </c>
      <c r="B96" s="0" t="str">
        <f aca="false">'Kohad_3-32'!B57</f>
        <v>Karlis Bollverk</v>
      </c>
      <c r="C96" s="0" t="str">
        <f aca="false">'Kohad_3-32'!B59</f>
        <v>Kalev Puk</v>
      </c>
      <c r="D96" s="0" t="n">
        <v>1</v>
      </c>
      <c r="E96" s="34" t="s">
        <v>142</v>
      </c>
      <c r="F96" s="35" t="s">
        <v>139</v>
      </c>
      <c r="K96" s="0" t="str">
        <f aca="false">IF(D96="","",IF(E96="",D96,""))</f>
        <v/>
      </c>
    </row>
    <row r="97" customFormat="false" ht="12.75" hidden="false" customHeight="false" outlineLevel="0" collapsed="false">
      <c r="A97" s="0" t="n">
        <v>196</v>
      </c>
      <c r="B97" s="0" t="str">
        <f aca="false">'Kohad_3-32'!B61</f>
        <v>Maie Enni</v>
      </c>
      <c r="C97" s="0" t="str">
        <f aca="false">'Kohad_3-32'!B63</f>
        <v>Erika Seffer-müller</v>
      </c>
      <c r="D97" s="0" t="n">
        <v>2</v>
      </c>
      <c r="E97" s="34" t="s">
        <v>172</v>
      </c>
      <c r="F97" s="35" t="s">
        <v>139</v>
      </c>
      <c r="K97" s="0" t="str">
        <f aca="false">IF(D97="","",IF(E97="",D97,""))</f>
        <v/>
      </c>
    </row>
    <row r="98" customFormat="false" ht="12.75" hidden="false" customHeight="false" outlineLevel="0" collapsed="false">
      <c r="A98" s="0" t="n">
        <v>197</v>
      </c>
      <c r="B98" s="0" t="str">
        <f aca="false">Miinusring!K5</f>
        <v>Raigo Rommot</v>
      </c>
      <c r="C98" s="0" t="str">
        <f aca="false">Miinusring!K13</f>
        <v>Karolin Figol</v>
      </c>
      <c r="D98" s="0" t="n">
        <v>4</v>
      </c>
      <c r="E98" s="34" t="s">
        <v>146</v>
      </c>
      <c r="F98" s="35" t="s">
        <v>137</v>
      </c>
      <c r="K98" s="0" t="str">
        <f aca="false">IF(D98="","",IF(E98="",D98,""))</f>
        <v/>
      </c>
    </row>
    <row r="99" customFormat="false" ht="12.75" hidden="false" customHeight="false" outlineLevel="0" collapsed="false">
      <c r="A99" s="0" t="n">
        <v>198</v>
      </c>
      <c r="B99" s="0" t="str">
        <f aca="false">Miinusring!K21</f>
        <v>Priit Eiver</v>
      </c>
      <c r="C99" s="0" t="str">
        <f aca="false">Miinusring!K29</f>
        <v>Mati Türk</v>
      </c>
      <c r="D99" s="0" t="n">
        <v>8</v>
      </c>
      <c r="E99" s="34" t="s">
        <v>155</v>
      </c>
      <c r="F99" s="35" t="s">
        <v>143</v>
      </c>
      <c r="K99" s="0" t="str">
        <f aca="false">IF(D99="","",IF(E99="",D99,""))</f>
        <v/>
      </c>
    </row>
    <row r="100" customFormat="false" ht="12.75" hidden="false" customHeight="false" outlineLevel="0" collapsed="false">
      <c r="A100" s="0" t="n">
        <v>199</v>
      </c>
      <c r="B100" s="0" t="str">
        <f aca="false">Miinusring!K37</f>
        <v>Toomas Hansar</v>
      </c>
      <c r="C100" s="0" t="str">
        <f aca="false">Miinusring!K45</f>
        <v>Allar Oviir</v>
      </c>
      <c r="D100" s="0" t="n">
        <v>4</v>
      </c>
      <c r="E100" s="34" t="s">
        <v>165</v>
      </c>
      <c r="F100" s="35" t="s">
        <v>139</v>
      </c>
      <c r="K100" s="0" t="str">
        <f aca="false">IF(D100="","",IF(E100="",D100,""))</f>
        <v/>
      </c>
    </row>
    <row r="101" customFormat="false" ht="12.75" hidden="false" customHeight="false" outlineLevel="0" collapsed="false">
      <c r="A101" s="0" t="n">
        <v>200</v>
      </c>
      <c r="B101" s="0" t="str">
        <f aca="false">Miinusring!K53</f>
        <v>Ain Raid</v>
      </c>
      <c r="C101" s="0" t="str">
        <f aca="false">Miinusring!K61</f>
        <v>Marika Kotka</v>
      </c>
      <c r="D101" s="0" t="n">
        <v>5</v>
      </c>
      <c r="E101" s="34" t="s">
        <v>163</v>
      </c>
      <c r="F101" s="35" t="s">
        <v>143</v>
      </c>
      <c r="K101" s="0" t="str">
        <f aca="false">IF(D101="","",IF(E101="",D101,""))</f>
        <v/>
      </c>
    </row>
    <row r="102" customFormat="false" ht="12.75" hidden="false" customHeight="false" outlineLevel="0" collapsed="false">
      <c r="A102" s="0" t="n">
        <v>201</v>
      </c>
      <c r="B102" s="0" t="str">
        <f aca="false">'Kohad_3-32'!B25</f>
        <v>Ene Laur</v>
      </c>
      <c r="C102" s="0" t="str">
        <f aca="false">'Kohad_3-32'!B27</f>
        <v>Aleksander Tuhkanen</v>
      </c>
      <c r="D102" s="0" t="n">
        <v>2</v>
      </c>
      <c r="E102" s="34" t="s">
        <v>151</v>
      </c>
      <c r="F102" s="35" t="s">
        <v>139</v>
      </c>
      <c r="K102" s="0" t="str">
        <f aca="false">IF(D102="","",IF(E102="",D102,""))</f>
        <v/>
      </c>
    </row>
    <row r="103" customFormat="false" ht="12.75" hidden="false" customHeight="false" outlineLevel="0" collapsed="false">
      <c r="A103" s="0" t="n">
        <v>202</v>
      </c>
      <c r="B103" s="0" t="str">
        <f aca="false">'Kohad_3-32'!B29</f>
        <v>Oleg Rättel</v>
      </c>
      <c r="C103" s="0" t="str">
        <f aca="false">'Kohad_3-32'!B31</f>
        <v>Arne Kruuse</v>
      </c>
      <c r="D103" s="0" t="n">
        <v>6</v>
      </c>
      <c r="E103" s="34" t="s">
        <v>140</v>
      </c>
      <c r="F103" s="35" t="s">
        <v>139</v>
      </c>
      <c r="K103" s="0" t="str">
        <f aca="false">IF(D103="","",IF(E103="",D103,""))</f>
        <v/>
      </c>
    </row>
    <row r="104" customFormat="false" ht="12.75" hidden="false" customHeight="false" outlineLevel="0" collapsed="false">
      <c r="A104" s="0" t="n">
        <v>203</v>
      </c>
      <c r="B104" s="0" t="str">
        <f aca="false">'Kohad_3-32'!B33</f>
        <v>Tamur Vanker</v>
      </c>
      <c r="C104" s="0" t="str">
        <f aca="false">'Kohad_3-32'!B35</f>
        <v>Toomas Riive</v>
      </c>
      <c r="D104" s="0" t="n">
        <v>6</v>
      </c>
      <c r="E104" s="34" t="s">
        <v>144</v>
      </c>
      <c r="F104" s="35" t="s">
        <v>137</v>
      </c>
      <c r="K104" s="0" t="str">
        <f aca="false">IF(D104="","",IF(E104="",D104,""))</f>
        <v/>
      </c>
    </row>
    <row r="105" customFormat="false" ht="12.75" hidden="false" customHeight="false" outlineLevel="0" collapsed="false">
      <c r="A105" s="0" t="n">
        <v>204</v>
      </c>
      <c r="B105" s="36" t="str">
        <f aca="false">'Kohad_3-32'!B37</f>
        <v>Vahur Männa</v>
      </c>
      <c r="C105" s="36" t="str">
        <f aca="false">'Kohad_3-32'!B39</f>
        <v>Heino Vanker</v>
      </c>
      <c r="D105" s="0" t="n">
        <v>1</v>
      </c>
      <c r="E105" s="34" t="s">
        <v>150</v>
      </c>
      <c r="F105" s="35" t="s">
        <v>139</v>
      </c>
      <c r="K105" s="0" t="str">
        <f aca="false">IF(D105="","",IF(E105="",D105,""))</f>
        <v/>
      </c>
    </row>
    <row r="106" customFormat="false" ht="12.75" hidden="false" customHeight="false" outlineLevel="0" collapsed="false">
      <c r="A106" s="0" t="n">
        <v>205</v>
      </c>
      <c r="B106" s="33" t="str">
        <f aca="false">Plussring!N9</f>
        <v>Kuido Põder</v>
      </c>
      <c r="C106" s="33" t="str">
        <f aca="false">Plussring!N25</f>
        <v>Allan Salla</v>
      </c>
      <c r="D106" s="0" t="n">
        <v>3</v>
      </c>
      <c r="E106" s="34" t="s">
        <v>157</v>
      </c>
      <c r="F106" s="35" t="s">
        <v>143</v>
      </c>
      <c r="G106" s="0" t="s">
        <v>180</v>
      </c>
      <c r="K106" s="0" t="str">
        <f aca="false">IF(D106="","",IF(E106="",D106,""))</f>
        <v/>
      </c>
    </row>
    <row r="107" customFormat="false" ht="12.75" hidden="false" customHeight="false" outlineLevel="0" collapsed="false">
      <c r="A107" s="0" t="n">
        <v>206</v>
      </c>
      <c r="B107" s="33" t="str">
        <f aca="false">Plussring!N41</f>
        <v>Andres Somer</v>
      </c>
      <c r="C107" s="33" t="str">
        <f aca="false">Plussring!N57</f>
        <v>Aksel Laks</v>
      </c>
      <c r="D107" s="0" t="n">
        <v>4</v>
      </c>
      <c r="E107" s="34" t="s">
        <v>168</v>
      </c>
      <c r="F107" s="35" t="s">
        <v>139</v>
      </c>
      <c r="G107" s="0" t="s">
        <v>180</v>
      </c>
      <c r="J107" s="37" t="s">
        <v>181</v>
      </c>
      <c r="K107" s="0" t="str">
        <f aca="false">IF(D107="","",IF(E107="",D107,""))</f>
        <v/>
      </c>
    </row>
    <row r="108" customFormat="false" ht="12.75" hidden="false" customHeight="false" outlineLevel="0" collapsed="false">
      <c r="A108" s="0" t="n">
        <v>207</v>
      </c>
      <c r="B108" s="0" t="str">
        <f aca="false">'Kohad_33-48'!B57</f>
        <v>Bye Bye</v>
      </c>
      <c r="C108" s="0" t="str">
        <f aca="false">'Kohad_33-48'!B59</f>
        <v>Bye Bye</v>
      </c>
      <c r="E108" s="34" t="s">
        <v>176</v>
      </c>
      <c r="F108" s="35" t="s">
        <v>141</v>
      </c>
      <c r="K108" s="0" t="str">
        <f aca="false">IF(D108="","",IF(E108="",D108,""))</f>
        <v/>
      </c>
    </row>
    <row r="109" customFormat="false" ht="12.75" hidden="false" customHeight="false" outlineLevel="0" collapsed="false">
      <c r="A109" s="0" t="n">
        <v>208</v>
      </c>
      <c r="B109" s="0" t="str">
        <f aca="false">'Kohad_33-48'!B61</f>
        <v>Bye Bye</v>
      </c>
      <c r="C109" s="0" t="str">
        <f aca="false">'Kohad_33-48'!B63</f>
        <v>Bye Bye</v>
      </c>
      <c r="E109" s="34" t="s">
        <v>176</v>
      </c>
      <c r="F109" s="35" t="s">
        <v>141</v>
      </c>
      <c r="K109" s="0" t="str">
        <f aca="false">IF(D109="","",IF(E109="",D109,""))</f>
        <v/>
      </c>
    </row>
    <row r="110" customFormat="false" ht="12.75" hidden="false" customHeight="false" outlineLevel="0" collapsed="false">
      <c r="A110" s="0" t="n">
        <v>209</v>
      </c>
      <c r="B110" s="0" t="str">
        <f aca="false">'Kohad_33-48'!E42</f>
        <v>Bye Bye</v>
      </c>
      <c r="C110" s="0" t="str">
        <f aca="false">'Kohad_33-48'!E46</f>
        <v>Bye Bye</v>
      </c>
      <c r="E110" s="34" t="s">
        <v>176</v>
      </c>
      <c r="F110" s="35" t="s">
        <v>141</v>
      </c>
      <c r="K110" s="0" t="str">
        <f aca="false">IF(D110="","",IF(E110="",D110,""))</f>
        <v/>
      </c>
    </row>
    <row r="111" customFormat="false" ht="12.75" hidden="false" customHeight="false" outlineLevel="0" collapsed="false">
      <c r="A111" s="0" t="n">
        <v>210</v>
      </c>
      <c r="B111" s="0" t="str">
        <f aca="false">'Kohad_33-48'!E50</f>
        <v>Bye Bye</v>
      </c>
      <c r="C111" s="0" t="str">
        <f aca="false">'Kohad_33-48'!E54</f>
        <v>Bye Bye</v>
      </c>
      <c r="E111" s="34" t="s">
        <v>176</v>
      </c>
      <c r="F111" s="35" t="s">
        <v>141</v>
      </c>
      <c r="K111" s="0" t="str">
        <f aca="false">IF(D111="","",IF(E111="",D111,""))</f>
        <v/>
      </c>
    </row>
    <row r="112" customFormat="false" ht="12.75" hidden="false" customHeight="false" outlineLevel="0" collapsed="false">
      <c r="A112" s="0" t="n">
        <v>211</v>
      </c>
      <c r="B112" s="0" t="str">
        <f aca="false">'Kohad_33-48'!B33</f>
        <v>Bye Bye</v>
      </c>
      <c r="C112" s="0" t="str">
        <f aca="false">'Kohad_33-48'!B35</f>
        <v>Bye Bye</v>
      </c>
      <c r="E112" s="34" t="s">
        <v>176</v>
      </c>
      <c r="F112" s="35" t="s">
        <v>141</v>
      </c>
      <c r="K112" s="0" t="str">
        <f aca="false">IF(D112="","",IF(E112="",D112,""))</f>
        <v/>
      </c>
    </row>
    <row r="113" customFormat="false" ht="12.75" hidden="false" customHeight="false" outlineLevel="0" collapsed="false">
      <c r="A113" s="0" t="n">
        <v>212</v>
      </c>
      <c r="B113" s="0" t="str">
        <f aca="false">'Kohad_33-48'!B37</f>
        <v>Bye Bye</v>
      </c>
      <c r="C113" s="0" t="str">
        <f aca="false">'Kohad_33-48'!B39</f>
        <v>Bye Bye</v>
      </c>
      <c r="E113" s="34" t="s">
        <v>176</v>
      </c>
      <c r="F113" s="35" t="s">
        <v>141</v>
      </c>
      <c r="K113" s="0" t="str">
        <f aca="false">IF(D113="","",IF(E113="",D113,""))</f>
        <v/>
      </c>
    </row>
    <row r="114" customFormat="false" ht="12.75" hidden="false" customHeight="false" outlineLevel="0" collapsed="false">
      <c r="A114" s="0" t="n">
        <v>213</v>
      </c>
      <c r="B114" s="0" t="str">
        <f aca="false">'Kohad_33-48'!H4</f>
        <v>Romi Buusman</v>
      </c>
      <c r="C114" s="0" t="str">
        <f aca="false">'Kohad_33-48'!H12</f>
        <v>Martin Puntso</v>
      </c>
      <c r="D114" s="0" t="n">
        <v>7</v>
      </c>
      <c r="E114" s="34" t="s">
        <v>175</v>
      </c>
      <c r="F114" s="35" t="s">
        <v>139</v>
      </c>
      <c r="K114" s="0" t="str">
        <f aca="false">IF(D114="","",IF(E114="",D114,""))</f>
        <v/>
      </c>
    </row>
    <row r="115" customFormat="false" ht="12.75" hidden="false" customHeight="false" outlineLevel="0" collapsed="false">
      <c r="A115" s="0" t="n">
        <v>214</v>
      </c>
      <c r="B115" s="0" t="str">
        <f aca="false">'Kohad_33-48'!H20</f>
        <v>Oskar Härmaste</v>
      </c>
      <c r="C115" s="0" t="str">
        <f aca="false">'Kohad_33-48'!H28</f>
        <v>Janar Loorents</v>
      </c>
      <c r="D115" s="0" t="n">
        <v>6</v>
      </c>
      <c r="E115" s="34" t="s">
        <v>179</v>
      </c>
      <c r="F115" s="35" t="s">
        <v>143</v>
      </c>
      <c r="K115" s="0" t="str">
        <f aca="false">IF(D115="","",IF(E115="",D115,""))</f>
        <v/>
      </c>
    </row>
    <row r="116" customFormat="false" ht="12.75" hidden="false" customHeight="false" outlineLevel="0" collapsed="false">
      <c r="A116" s="0" t="n">
        <v>215</v>
      </c>
      <c r="B116" s="0" t="str">
        <f aca="false">Miinusring!N9</f>
        <v>Karolin Figol</v>
      </c>
      <c r="C116" s="0" t="str">
        <f aca="false">Miinusring!N17</f>
        <v>Rene Kaljuvee</v>
      </c>
      <c r="D116" s="0" t="n">
        <v>7</v>
      </c>
      <c r="E116" s="34" t="s">
        <v>166</v>
      </c>
      <c r="F116" s="35" t="s">
        <v>139</v>
      </c>
      <c r="K116" s="0" t="str">
        <f aca="false">IF(D116="","",IF(E116="",D116,""))</f>
        <v/>
      </c>
    </row>
    <row r="117" customFormat="false" ht="12.75" hidden="false" customHeight="false" outlineLevel="0" collapsed="false">
      <c r="A117" s="0" t="n">
        <v>216</v>
      </c>
      <c r="B117" s="0" t="str">
        <f aca="false">Miinusring!N25</f>
        <v>Mati Türk</v>
      </c>
      <c r="C117" s="0" t="str">
        <f aca="false">Miinusring!N33</f>
        <v>Keit Reinsalu</v>
      </c>
      <c r="D117" s="0" t="n">
        <v>6</v>
      </c>
      <c r="E117" s="34" t="s">
        <v>164</v>
      </c>
      <c r="F117" s="35" t="s">
        <v>137</v>
      </c>
      <c r="K117" s="0" t="str">
        <f aca="false">IF(D117="","",IF(E117="",D117,""))</f>
        <v/>
      </c>
    </row>
    <row r="118" customFormat="false" ht="12.75" hidden="false" customHeight="false" outlineLevel="0" collapsed="false">
      <c r="A118" s="0" t="n">
        <v>217</v>
      </c>
      <c r="B118" s="0" t="str">
        <f aca="false">Miinusring!N41</f>
        <v>Allar Oviir</v>
      </c>
      <c r="C118" s="0" t="str">
        <f aca="false">Miinusring!N49</f>
        <v>Kalju Kalda</v>
      </c>
      <c r="D118" s="0" t="n">
        <v>4</v>
      </c>
      <c r="E118" s="34" t="s">
        <v>160</v>
      </c>
      <c r="F118" s="35" t="s">
        <v>139</v>
      </c>
      <c r="K118" s="0" t="str">
        <f aca="false">IF(D118="","",IF(E118="",D118,""))</f>
        <v/>
      </c>
    </row>
    <row r="119" customFormat="false" ht="12.75" hidden="false" customHeight="false" outlineLevel="0" collapsed="false">
      <c r="A119" s="0" t="n">
        <v>218</v>
      </c>
      <c r="B119" s="0" t="str">
        <f aca="false">Miinusring!N57</f>
        <v>Ain Raid</v>
      </c>
      <c r="C119" s="0" t="str">
        <f aca="false">Miinusring!N65</f>
        <v>Ants Hendrikson</v>
      </c>
      <c r="D119" s="0" t="n">
        <v>3</v>
      </c>
      <c r="E119" s="34" t="s">
        <v>163</v>
      </c>
      <c r="F119" s="35" t="s">
        <v>143</v>
      </c>
      <c r="K119" s="0" t="str">
        <f aca="false">IF(D119="","",IF(E119="",D119,""))</f>
        <v/>
      </c>
    </row>
    <row r="120" customFormat="false" ht="12.75" hidden="false" customHeight="false" outlineLevel="0" collapsed="false">
      <c r="A120" s="0" t="n">
        <v>219</v>
      </c>
      <c r="B120" s="0" t="str">
        <f aca="false">'Kohad_3-32'!B65</f>
        <v>Taavi Miku</v>
      </c>
      <c r="C120" s="0" t="str">
        <f aca="false">'Kohad_3-32'!B67</f>
        <v>Kristi Kruusimaa</v>
      </c>
      <c r="D120" s="0" t="n">
        <v>1</v>
      </c>
      <c r="E120" s="34" t="s">
        <v>149</v>
      </c>
      <c r="F120" s="35" t="s">
        <v>139</v>
      </c>
      <c r="K120" s="0" t="str">
        <f aca="false">IF(D120="","",IF(E120="",D120,""))</f>
        <v/>
      </c>
    </row>
    <row r="121" customFormat="false" ht="12.75" hidden="false" customHeight="false" outlineLevel="0" collapsed="false">
      <c r="A121" s="0" t="n">
        <v>220</v>
      </c>
      <c r="B121" s="36" t="str">
        <f aca="false">'Kohad_3-32'!B69</f>
        <v>Karlis Bollverk</v>
      </c>
      <c r="C121" s="0" t="str">
        <f aca="false">'Kohad_3-32'!B71</f>
        <v>Erika Seffer-müller</v>
      </c>
      <c r="E121" s="34" t="s">
        <v>148</v>
      </c>
      <c r="F121" s="35" t="s">
        <v>141</v>
      </c>
      <c r="K121" s="0" t="str">
        <f aca="false">IF(D121="","",IF(E121="",D121,""))</f>
        <v/>
      </c>
    </row>
    <row r="122" customFormat="false" ht="12.75" hidden="false" customHeight="false" outlineLevel="0" collapsed="false">
      <c r="A122" s="0" t="n">
        <v>221</v>
      </c>
      <c r="B122" s="0" t="str">
        <f aca="false">'Kohad_3-32'!E50</f>
        <v>Heiki Hansar</v>
      </c>
      <c r="C122" s="0" t="str">
        <f aca="false">'Kohad_3-32'!E54</f>
        <v>Romet Rättel</v>
      </c>
      <c r="D122" s="0" t="n">
        <v>2</v>
      </c>
      <c r="E122" s="34" t="s">
        <v>152</v>
      </c>
      <c r="F122" s="35" t="s">
        <v>139</v>
      </c>
      <c r="K122" s="0" t="str">
        <f aca="false">IF(D122="","",IF(E122="",D122,""))</f>
        <v/>
      </c>
    </row>
    <row r="123" customFormat="false" ht="12.75" hidden="false" customHeight="false" outlineLevel="0" collapsed="false">
      <c r="A123" s="0" t="n">
        <v>222</v>
      </c>
      <c r="B123" s="0" t="str">
        <f aca="false">'Kohad_3-32'!E58</f>
        <v>Kalev Puk</v>
      </c>
      <c r="C123" s="0" t="str">
        <f aca="false">'Kohad_3-32'!E62</f>
        <v>Maie Enni</v>
      </c>
      <c r="D123" s="0" t="n">
        <v>2</v>
      </c>
      <c r="E123" s="34" t="s">
        <v>172</v>
      </c>
      <c r="F123" s="35" t="s">
        <v>143</v>
      </c>
      <c r="K123" s="0" t="str">
        <f aca="false">IF(D123="","",IF(E123="",D123,""))</f>
        <v/>
      </c>
    </row>
    <row r="124" customFormat="false" ht="12.75" hidden="false" customHeight="false" outlineLevel="0" collapsed="false">
      <c r="A124" s="0" t="n">
        <v>223</v>
      </c>
      <c r="B124" s="0" t="str">
        <f aca="false">Miinusring!Q13</f>
        <v>Rene Kaljuvee</v>
      </c>
      <c r="C124" s="0" t="str">
        <f aca="false">Miinusring!Q29</f>
        <v>Keit Reinsalu</v>
      </c>
      <c r="D124" s="0" t="n">
        <v>6</v>
      </c>
      <c r="E124" s="34" t="s">
        <v>164</v>
      </c>
      <c r="F124" s="35" t="s">
        <v>139</v>
      </c>
      <c r="K124" s="0" t="str">
        <f aca="false">IF(D124="","",IF(E124="",D124,""))</f>
        <v/>
      </c>
    </row>
    <row r="125" customFormat="false" ht="12.75" hidden="false" customHeight="false" outlineLevel="0" collapsed="false">
      <c r="A125" s="0" t="n">
        <v>224</v>
      </c>
      <c r="B125" s="0" t="str">
        <f aca="false">Miinusring!Q45</f>
        <v>Kalju Kalda</v>
      </c>
      <c r="C125" s="0" t="str">
        <f aca="false">Miinusring!Q61</f>
        <v>Ain Raid</v>
      </c>
      <c r="D125" s="0" t="n">
        <v>4</v>
      </c>
      <c r="E125" s="34" t="s">
        <v>160</v>
      </c>
      <c r="F125" s="35" t="s">
        <v>143</v>
      </c>
      <c r="K125" s="0" t="str">
        <f aca="false">IF(D125="","",IF(E125="",D125,""))</f>
        <v/>
      </c>
    </row>
    <row r="126" customFormat="false" ht="12.75" hidden="false" customHeight="false" outlineLevel="0" collapsed="false">
      <c r="A126" s="0" t="n">
        <v>225</v>
      </c>
      <c r="B126" s="0" t="str">
        <f aca="false">'Kohad_3-32'!B41</f>
        <v>Ene Laur</v>
      </c>
      <c r="C126" s="0" t="str">
        <f aca="false">'Kohad_3-32'!B43</f>
        <v>Oleg Rättel</v>
      </c>
      <c r="D126" s="0" t="n">
        <v>7</v>
      </c>
      <c r="E126" s="34" t="s">
        <v>147</v>
      </c>
      <c r="F126" s="35" t="s">
        <v>143</v>
      </c>
      <c r="K126" s="0" t="str">
        <f aca="false">IF(D126="","",IF(E126="",D126,""))</f>
        <v/>
      </c>
    </row>
    <row r="127" customFormat="false" ht="12.75" hidden="false" customHeight="false" outlineLevel="0" collapsed="false">
      <c r="A127" s="0" t="n">
        <v>226</v>
      </c>
      <c r="B127" s="0" t="str">
        <f aca="false">'Kohad_3-32'!B45</f>
        <v>Tamur Vanker</v>
      </c>
      <c r="C127" s="0" t="str">
        <f aca="false">'Kohad_3-32'!B47</f>
        <v>Vahur Männa</v>
      </c>
      <c r="D127" s="0" t="n">
        <v>5</v>
      </c>
      <c r="E127" s="34" t="s">
        <v>171</v>
      </c>
      <c r="F127" s="35" t="s">
        <v>137</v>
      </c>
      <c r="K127" s="0" t="str">
        <f aca="false">IF(D127="","",IF(E127="",D127,""))</f>
        <v/>
      </c>
    </row>
    <row r="128" customFormat="false" ht="12.75" hidden="false" customHeight="false" outlineLevel="0" collapsed="false">
      <c r="A128" s="0" t="n">
        <v>227</v>
      </c>
      <c r="B128" s="0" t="str">
        <f aca="false">'Kohad_3-32'!E26</f>
        <v>Aleksander Tuhkanen</v>
      </c>
      <c r="C128" s="0" t="str">
        <f aca="false">'Kohad_3-32'!E30</f>
        <v>Arne Kruuse</v>
      </c>
      <c r="D128" s="0" t="n">
        <v>1</v>
      </c>
      <c r="E128" s="34" t="s">
        <v>140</v>
      </c>
      <c r="F128" s="35" t="s">
        <v>137</v>
      </c>
      <c r="K128" s="0" t="str">
        <f aca="false">IF(D128="","",IF(E128="",D128,""))</f>
        <v/>
      </c>
    </row>
    <row r="129" customFormat="false" ht="12.75" hidden="false" customHeight="false" outlineLevel="0" collapsed="false">
      <c r="A129" s="0" t="n">
        <v>228</v>
      </c>
      <c r="B129" s="0" t="str">
        <f aca="false">'Kohad_3-32'!E34</f>
        <v>Toomas Riive</v>
      </c>
      <c r="C129" s="0" t="str">
        <f aca="false">'Kohad_3-32'!E38</f>
        <v>Heino Vanker</v>
      </c>
      <c r="D129" s="0" t="n">
        <v>5</v>
      </c>
      <c r="E129" s="34" t="s">
        <v>150</v>
      </c>
      <c r="F129" s="35" t="s">
        <v>143</v>
      </c>
      <c r="K129" s="0" t="str">
        <f aca="false">IF(D129="","",IF(E129="",D129,""))</f>
        <v/>
      </c>
    </row>
    <row r="130" customFormat="false" ht="12.75" hidden="false" customHeight="false" outlineLevel="0" collapsed="false">
      <c r="A130" s="0" t="n">
        <v>229</v>
      </c>
      <c r="B130" s="0" t="str">
        <f aca="false">'Kohad_3-32'!B17</f>
        <v>Raigo Rommot</v>
      </c>
      <c r="C130" s="0" t="str">
        <f aca="false">'Kohad_3-32'!B19</f>
        <v>Priit Eiver</v>
      </c>
      <c r="D130" s="0" t="n">
        <v>4</v>
      </c>
      <c r="E130" s="34" t="s">
        <v>170</v>
      </c>
      <c r="F130" s="35" t="s">
        <v>143</v>
      </c>
      <c r="K130" s="0" t="str">
        <f aca="false">IF(D130="","",IF(E130="",D130,""))</f>
        <v/>
      </c>
    </row>
    <row r="131" customFormat="false" ht="12.75" hidden="false" customHeight="false" outlineLevel="0" collapsed="false">
      <c r="A131" s="0" t="n">
        <v>230</v>
      </c>
      <c r="B131" s="0" t="str">
        <f aca="false">'Kohad_3-32'!B21</f>
        <v>Toomas Hansar</v>
      </c>
      <c r="C131" s="0" t="str">
        <f aca="false">'Kohad_3-32'!B23</f>
        <v>Marika Kotka</v>
      </c>
      <c r="D131" s="0" t="n">
        <v>5</v>
      </c>
      <c r="E131" s="34" t="s">
        <v>167</v>
      </c>
      <c r="F131" s="35" t="s">
        <v>143</v>
      </c>
      <c r="K131" s="0" t="str">
        <f aca="false">IF(D131="","",IF(E131="",D131,""))</f>
        <v/>
      </c>
    </row>
    <row r="132" customFormat="false" ht="12.75" hidden="false" customHeight="false" outlineLevel="0" collapsed="false">
      <c r="A132" s="0" t="n">
        <v>231</v>
      </c>
      <c r="B132" s="0" t="str">
        <f aca="false">'Kohad_3-32'!B9</f>
        <v>Karolin Figol</v>
      </c>
      <c r="C132" s="0" t="str">
        <f aca="false">'Kohad_3-32'!B11</f>
        <v>Mati Türk</v>
      </c>
      <c r="D132" s="0" t="n">
        <v>8</v>
      </c>
      <c r="E132" s="34" t="s">
        <v>155</v>
      </c>
      <c r="F132" s="35" t="s">
        <v>137</v>
      </c>
      <c r="K132" s="0" t="str">
        <f aca="false">IF(D132="","",IF(E132="",D132,""))</f>
        <v/>
      </c>
    </row>
    <row r="133" customFormat="false" ht="12.75" hidden="false" customHeight="false" outlineLevel="0" collapsed="false">
      <c r="A133" s="0" t="n">
        <v>232</v>
      </c>
      <c r="B133" s="0" t="str">
        <f aca="false">'Kohad_3-32'!B13</f>
        <v>Allar Oviir</v>
      </c>
      <c r="C133" s="0" t="str">
        <f aca="false">'Kohad_3-32'!B15</f>
        <v>Ants Hendrikson</v>
      </c>
      <c r="D133" s="0" t="n">
        <v>3</v>
      </c>
      <c r="E133" s="34" t="s">
        <v>159</v>
      </c>
      <c r="F133" s="35" t="s">
        <v>137</v>
      </c>
      <c r="K133" s="0" t="str">
        <f aca="false">IF(D133="","",IF(E133="",D133,""))</f>
        <v/>
      </c>
    </row>
    <row r="134" customFormat="false" ht="12.75" hidden="false" customHeight="false" outlineLevel="0" collapsed="false">
      <c r="A134" s="0" t="n">
        <v>233</v>
      </c>
      <c r="B134" s="0" t="str">
        <f aca="false">'Kohad_3-32'!B1</f>
        <v>Allan Salla</v>
      </c>
      <c r="C134" s="0" t="str">
        <f aca="false">'Kohad_3-32'!B3</f>
        <v>Keit Reinsalu</v>
      </c>
      <c r="D134" s="0" t="n">
        <v>6</v>
      </c>
      <c r="E134" s="34" t="s">
        <v>161</v>
      </c>
      <c r="F134" s="35" t="s">
        <v>143</v>
      </c>
      <c r="K134" s="0" t="str">
        <f aca="false">IF(D134="","",IF(E134="",D134,""))</f>
        <v/>
      </c>
    </row>
    <row r="135" customFormat="false" ht="12.75" hidden="false" customHeight="false" outlineLevel="0" collapsed="false">
      <c r="A135" s="0" t="n">
        <v>234</v>
      </c>
      <c r="B135" s="0" t="str">
        <f aca="false">'Kohad_3-32'!B5</f>
        <v>Andres Somer</v>
      </c>
      <c r="C135" s="0" t="str">
        <f aca="false">'Kohad_3-32'!B7</f>
        <v>Kalju Kalda</v>
      </c>
      <c r="E135" s="34" t="s">
        <v>162</v>
      </c>
      <c r="F135" s="35" t="s">
        <v>139</v>
      </c>
      <c r="K135" s="0" t="str">
        <f aca="false">IF(D135="","",IF(E135="",D135,""))</f>
        <v/>
      </c>
    </row>
    <row r="136" customFormat="false" ht="12.75" hidden="false" customHeight="false" outlineLevel="0" collapsed="false">
      <c r="A136" s="0" t="n">
        <v>235</v>
      </c>
      <c r="B136" s="33" t="str">
        <f aca="false">Plussring!Q17</f>
        <v>Kuido Põder</v>
      </c>
      <c r="C136" s="33" t="str">
        <f aca="false">Plussring!Q49</f>
        <v>Aksel Laks</v>
      </c>
      <c r="D136" s="33"/>
      <c r="E136" s="33" t="s">
        <v>157</v>
      </c>
      <c r="F136" s="31" t="s">
        <v>139</v>
      </c>
      <c r="G136" s="33" t="s">
        <v>182</v>
      </c>
      <c r="J136" s="37"/>
      <c r="K136" s="0" t="str">
        <f aca="false">IF(D136="","",IF(E136="",D136,""))</f>
        <v/>
      </c>
    </row>
    <row r="137" customFormat="false" ht="12.75" hidden="false" customHeight="false" outlineLevel="0" collapsed="false">
      <c r="A137" s="0" t="n">
        <v>236</v>
      </c>
      <c r="B137" s="0" t="str">
        <f aca="false">'Kohad_33-48'!N61</f>
        <v>Bye Bye</v>
      </c>
      <c r="C137" s="0" t="str">
        <f aca="false">'Kohad_33-48'!N63</f>
        <v>Bye Bye</v>
      </c>
      <c r="E137" s="34" t="s">
        <v>176</v>
      </c>
      <c r="F137" s="35" t="s">
        <v>141</v>
      </c>
      <c r="G137" s="0" t="s">
        <v>183</v>
      </c>
      <c r="K137" s="0" t="str">
        <f aca="false">IF(D137="","",IF(E137="",D137,""))</f>
        <v/>
      </c>
    </row>
    <row r="138" customFormat="false" ht="12.75" hidden="false" customHeight="false" outlineLevel="0" collapsed="false">
      <c r="A138" s="0" t="n">
        <v>237</v>
      </c>
      <c r="B138" s="0" t="str">
        <f aca="false">'Kohad_33-48'!E58</f>
        <v>Bye Bye</v>
      </c>
      <c r="C138" s="0" t="str">
        <f aca="false">'Kohad_33-48'!E62</f>
        <v>Bye Bye</v>
      </c>
      <c r="E138" s="34" t="s">
        <v>176</v>
      </c>
      <c r="F138" s="35" t="s">
        <v>141</v>
      </c>
      <c r="G138" s="0" t="s">
        <v>184</v>
      </c>
      <c r="K138" s="0" t="str">
        <f aca="false">IF(D138="","",IF(E138="",D138,""))</f>
        <v/>
      </c>
    </row>
    <row r="139" customFormat="false" ht="12.75" hidden="false" customHeight="false" outlineLevel="0" collapsed="false">
      <c r="A139" s="0" t="n">
        <v>238</v>
      </c>
      <c r="B139" s="0" t="str">
        <f aca="false">'Kohad_33-48'!N51</f>
        <v>Bye Bye</v>
      </c>
      <c r="C139" s="0" t="str">
        <f aca="false">'Kohad_33-48'!N53</f>
        <v>Bye Bye</v>
      </c>
      <c r="E139" s="34" t="s">
        <v>176</v>
      </c>
      <c r="F139" s="35" t="s">
        <v>141</v>
      </c>
      <c r="G139" s="0" t="s">
        <v>185</v>
      </c>
      <c r="K139" s="0" t="str">
        <f aca="false">IF(D139="","",IF(E139="",D139,""))</f>
        <v/>
      </c>
    </row>
    <row r="140" customFormat="false" ht="12.75" hidden="false" customHeight="false" outlineLevel="0" collapsed="false">
      <c r="A140" s="0" t="n">
        <v>239</v>
      </c>
      <c r="B140" s="0" t="str">
        <f aca="false">'Kohad_33-48'!H44</f>
        <v>Bye Bye</v>
      </c>
      <c r="C140" s="0" t="str">
        <f aca="false">'Kohad_33-48'!H52</f>
        <v>Bye Bye</v>
      </c>
      <c r="E140" s="34" t="s">
        <v>176</v>
      </c>
      <c r="F140" s="35" t="s">
        <v>141</v>
      </c>
      <c r="G140" s="0" t="s">
        <v>186</v>
      </c>
      <c r="K140" s="0" t="str">
        <f aca="false">IF(D140="","",IF(E140="",D140,""))</f>
        <v/>
      </c>
    </row>
    <row r="141" customFormat="false" ht="12.75" hidden="false" customHeight="false" outlineLevel="0" collapsed="false">
      <c r="A141" s="0" t="n">
        <v>240</v>
      </c>
      <c r="B141" s="0" t="str">
        <f aca="false">'Kohad_33-48'!N36</f>
        <v>Bye Bye</v>
      </c>
      <c r="C141" s="0" t="str">
        <f aca="false">'Kohad_33-48'!N38</f>
        <v>Bye Bye</v>
      </c>
      <c r="E141" s="34" t="s">
        <v>176</v>
      </c>
      <c r="F141" s="35" t="s">
        <v>141</v>
      </c>
      <c r="G141" s="0" t="s">
        <v>187</v>
      </c>
      <c r="K141" s="0" t="str">
        <f aca="false">IF(D141="","",IF(E141="",D141,""))</f>
        <v/>
      </c>
    </row>
    <row r="142" customFormat="false" ht="12.75" hidden="false" customHeight="false" outlineLevel="0" collapsed="false">
      <c r="A142" s="0" t="n">
        <v>241</v>
      </c>
      <c r="B142" s="0" t="str">
        <f aca="false">'Kohad_33-48'!E34</f>
        <v>Bye Bye</v>
      </c>
      <c r="C142" s="0" t="str">
        <f aca="false">'Kohad_33-48'!E38</f>
        <v>Bye Bye</v>
      </c>
      <c r="E142" s="34" t="s">
        <v>176</v>
      </c>
      <c r="F142" s="35" t="s">
        <v>141</v>
      </c>
      <c r="G142" s="0" t="s">
        <v>188</v>
      </c>
      <c r="K142" s="0" t="str">
        <f aca="false">IF(D142="","",IF(E142="",D142,""))</f>
        <v/>
      </c>
    </row>
    <row r="143" customFormat="false" ht="12.75" hidden="false" customHeight="false" outlineLevel="0" collapsed="false">
      <c r="A143" s="0" t="n">
        <v>242</v>
      </c>
      <c r="B143" s="0" t="str">
        <f aca="false">'Kohad_33-48'!N29</f>
        <v>Martin Puntso</v>
      </c>
      <c r="C143" s="0" t="str">
        <f aca="false">'Kohad_33-48'!N31</f>
        <v>Oskar Härmaste</v>
      </c>
      <c r="E143" s="34" t="s">
        <v>178</v>
      </c>
      <c r="F143" s="35" t="s">
        <v>141</v>
      </c>
      <c r="G143" s="0" t="s">
        <v>189</v>
      </c>
      <c r="K143" s="0" t="str">
        <f aca="false">IF(D143="","",IF(E143="",D143,""))</f>
        <v/>
      </c>
    </row>
    <row r="144" customFormat="false" ht="12.75" hidden="false" customHeight="false" outlineLevel="0" collapsed="false">
      <c r="A144" s="0" t="n">
        <v>243</v>
      </c>
      <c r="B144" s="0" t="str">
        <f aca="false">'Kohad_33-48'!K8</f>
        <v>Romi Buusman</v>
      </c>
      <c r="C144" s="0" t="str">
        <f aca="false">'Kohad_33-48'!K24</f>
        <v>Janar Loorents</v>
      </c>
      <c r="D144" s="0" t="n">
        <v>8</v>
      </c>
      <c r="E144" s="34" t="s">
        <v>179</v>
      </c>
      <c r="F144" s="35" t="s">
        <v>143</v>
      </c>
      <c r="G144" s="0" t="s">
        <v>190</v>
      </c>
      <c r="K144" s="0" t="str">
        <f aca="false">IF(D144="","",IF(E144="",D144,""))</f>
        <v/>
      </c>
    </row>
    <row r="145" customFormat="false" ht="12.75" hidden="false" customHeight="false" outlineLevel="0" collapsed="false">
      <c r="A145" s="0" t="n">
        <v>244</v>
      </c>
      <c r="B145" s="0" t="str">
        <f aca="false">'Kohad_3-32'!N68</f>
        <v>Kristi Kruusimaa</v>
      </c>
      <c r="C145" s="0" t="str">
        <f aca="false">'Kohad_3-32'!N70</f>
        <v>Karlis Bollverk</v>
      </c>
      <c r="E145" s="34" t="s">
        <v>154</v>
      </c>
      <c r="F145" s="35" t="s">
        <v>141</v>
      </c>
      <c r="G145" s="0" t="s">
        <v>191</v>
      </c>
      <c r="K145" s="0" t="str">
        <f aca="false">IF(D145="","",IF(E145="",D145,""))</f>
        <v/>
      </c>
    </row>
    <row r="146" customFormat="false" ht="12.75" hidden="false" customHeight="false" outlineLevel="0" collapsed="false">
      <c r="A146" s="0" t="n">
        <v>245</v>
      </c>
      <c r="B146" s="0" t="str">
        <f aca="false">'Kohad_3-32'!E66</f>
        <v>Taavi Miku</v>
      </c>
      <c r="C146" s="0" t="str">
        <f aca="false">'Kohad_3-32'!E70</f>
        <v>Erika Seffer-müller</v>
      </c>
      <c r="D146" s="0" t="n">
        <v>8</v>
      </c>
      <c r="E146" s="34" t="s">
        <v>149</v>
      </c>
      <c r="F146" s="35" t="s">
        <v>139</v>
      </c>
      <c r="G146" s="0" t="s">
        <v>192</v>
      </c>
      <c r="K146" s="0" t="str">
        <f aca="false">IF(D146="","",IF(E146="",D146,""))</f>
        <v/>
      </c>
    </row>
    <row r="147" customFormat="false" ht="12.75" hidden="false" customHeight="false" outlineLevel="0" collapsed="false">
      <c r="A147" s="0" t="n">
        <v>246</v>
      </c>
      <c r="B147" s="0" t="str">
        <f aca="false">'Kohad_3-32'!N59</f>
        <v>Romet Rättel</v>
      </c>
      <c r="C147" s="0" t="str">
        <f aca="false">'Kohad_3-32'!N61</f>
        <v>Kalev Puk</v>
      </c>
      <c r="D147" s="0" t="n">
        <v>2</v>
      </c>
      <c r="E147" s="34" t="s">
        <v>142</v>
      </c>
      <c r="F147" s="35" t="s">
        <v>139</v>
      </c>
      <c r="G147" s="0" t="s">
        <v>193</v>
      </c>
      <c r="K147" s="0" t="str">
        <f aca="false">IF(D147="","",IF(E147="",D147,""))</f>
        <v/>
      </c>
    </row>
    <row r="148" customFormat="false" ht="12.75" hidden="false" customHeight="false" outlineLevel="0" collapsed="false">
      <c r="A148" s="0" t="n">
        <v>247</v>
      </c>
      <c r="B148" s="0" t="str">
        <f aca="false">'Kohad_3-32'!H52</f>
        <v>Heiki Hansar</v>
      </c>
      <c r="C148" s="0" t="str">
        <f aca="false">'Kohad_3-32'!H60</f>
        <v>Maie Enni</v>
      </c>
      <c r="D148" s="0" t="n">
        <v>1</v>
      </c>
      <c r="E148" s="34" t="s">
        <v>152</v>
      </c>
      <c r="F148" s="35" t="s">
        <v>139</v>
      </c>
      <c r="G148" s="0" t="s">
        <v>194</v>
      </c>
      <c r="K148" s="0" t="str">
        <f aca="false">IF(D148="","",IF(E148="",D148,""))</f>
        <v/>
      </c>
    </row>
    <row r="149" customFormat="false" ht="12.75" hidden="false" customHeight="false" outlineLevel="0" collapsed="false">
      <c r="A149" s="0" t="n">
        <v>248</v>
      </c>
      <c r="B149" s="0" t="str">
        <f aca="false">'Kohad_3-32'!N45</f>
        <v>Oleg Rättel</v>
      </c>
      <c r="C149" s="0" t="str">
        <f aca="false">'Kohad_3-32'!N47</f>
        <v>Vahur Männa</v>
      </c>
      <c r="D149" s="0" t="n">
        <v>2</v>
      </c>
      <c r="E149" s="34" t="s">
        <v>153</v>
      </c>
      <c r="F149" s="35" t="s">
        <v>137</v>
      </c>
      <c r="G149" s="0" t="s">
        <v>195</v>
      </c>
      <c r="K149" s="0" t="str">
        <f aca="false">IF(D149="","",IF(E149="",D149,""))</f>
        <v/>
      </c>
    </row>
    <row r="150" customFormat="false" ht="12.75" hidden="false" customHeight="false" outlineLevel="0" collapsed="false">
      <c r="A150" s="0" t="n">
        <v>249</v>
      </c>
      <c r="B150" s="0" t="str">
        <f aca="false">'Kohad_3-32'!E42</f>
        <v>Ene Laur</v>
      </c>
      <c r="C150" s="0" t="str">
        <f aca="false">'Kohad_3-32'!E46</f>
        <v>Tamur Vanker</v>
      </c>
      <c r="D150" s="0" t="n">
        <v>7</v>
      </c>
      <c r="E150" s="34" t="s">
        <v>147</v>
      </c>
      <c r="F150" s="35" t="s">
        <v>137</v>
      </c>
      <c r="G150" s="0" t="s">
        <v>196</v>
      </c>
      <c r="K150" s="0" t="str">
        <f aca="false">IF(D150="","",IF(E150="",D150,""))</f>
        <v/>
      </c>
    </row>
    <row r="151" customFormat="false" ht="12.75" hidden="false" customHeight="false" outlineLevel="0" collapsed="false">
      <c r="A151" s="0" t="n">
        <v>250</v>
      </c>
      <c r="B151" s="0" t="str">
        <f aca="false">'Kohad_3-32'!N35</f>
        <v>Aleksander Tuhkanen</v>
      </c>
      <c r="C151" s="0" t="str">
        <f aca="false">'Kohad_3-32'!N37</f>
        <v>Toomas Riive</v>
      </c>
      <c r="D151" s="0" t="n">
        <v>1</v>
      </c>
      <c r="E151" s="34" t="s">
        <v>151</v>
      </c>
      <c r="F151" s="35" t="s">
        <v>143</v>
      </c>
      <c r="G151" s="0" t="s">
        <v>197</v>
      </c>
      <c r="K151" s="0" t="str">
        <f aca="false">IF(D151="","",IF(E151="",D151,""))</f>
        <v/>
      </c>
    </row>
    <row r="152" customFormat="false" ht="12.75" hidden="false" customHeight="false" outlineLevel="0" collapsed="false">
      <c r="A152" s="0" t="n">
        <v>251</v>
      </c>
      <c r="B152" s="0" t="str">
        <f aca="false">'Kohad_3-32'!H28</f>
        <v>Arne Kruuse</v>
      </c>
      <c r="C152" s="0" t="str">
        <f aca="false">'Kohad_3-32'!H36</f>
        <v>Heino Vanker</v>
      </c>
      <c r="D152" s="0" t="n">
        <v>7</v>
      </c>
      <c r="E152" s="34" t="s">
        <v>140</v>
      </c>
      <c r="F152" s="35" t="s">
        <v>143</v>
      </c>
      <c r="G152" s="0" t="s">
        <v>198</v>
      </c>
      <c r="K152" s="0" t="str">
        <f aca="false">IF(D152="","",IF(E152="",D152,""))</f>
        <v/>
      </c>
    </row>
    <row r="153" customFormat="false" ht="12.75" hidden="false" customHeight="false" outlineLevel="0" collapsed="false">
      <c r="A153" s="0" t="n">
        <v>252</v>
      </c>
      <c r="B153" s="0" t="str">
        <f aca="false">'Kohad_3-32'!N19</f>
        <v>Priit Eiver</v>
      </c>
      <c r="C153" s="0" t="str">
        <f aca="false">'Kohad_3-32'!N21</f>
        <v>Marika Kotka</v>
      </c>
      <c r="D153" s="0" t="n">
        <v>5</v>
      </c>
      <c r="E153" s="34" t="s">
        <v>158</v>
      </c>
      <c r="F153" s="35" t="s">
        <v>137</v>
      </c>
      <c r="G153" s="0" t="s">
        <v>199</v>
      </c>
      <c r="K153" s="0" t="str">
        <f aca="false">IF(D153="","",IF(E153="",D153,""))</f>
        <v/>
      </c>
    </row>
    <row r="154" customFormat="false" ht="12.75" hidden="false" customHeight="false" outlineLevel="0" collapsed="false">
      <c r="A154" s="0" t="n">
        <v>253</v>
      </c>
      <c r="B154" s="0" t="str">
        <f aca="false">'Kohad_3-32'!E18</f>
        <v>Raigo Rommot</v>
      </c>
      <c r="C154" s="0" t="str">
        <f aca="false">'Kohad_3-32'!E22</f>
        <v>Toomas Hansar</v>
      </c>
      <c r="D154" s="0" t="n">
        <v>5</v>
      </c>
      <c r="E154" s="34" t="s">
        <v>170</v>
      </c>
      <c r="F154" s="35" t="s">
        <v>139</v>
      </c>
      <c r="G154" s="0" t="s">
        <v>200</v>
      </c>
      <c r="K154" s="0" t="str">
        <f aca="false">IF(D154="","",IF(E154="",D154,""))</f>
        <v/>
      </c>
    </row>
    <row r="155" customFormat="false" ht="12.75" hidden="false" customHeight="false" outlineLevel="0" collapsed="false">
      <c r="A155" s="0" t="n">
        <v>254</v>
      </c>
      <c r="B155" s="0" t="str">
        <f aca="false">'Kohad_3-32'!N13</f>
        <v>Karolin Figol</v>
      </c>
      <c r="C155" s="0" t="str">
        <f aca="false">'Kohad_3-32'!N15</f>
        <v>Allar Oviir</v>
      </c>
      <c r="D155" s="0" t="n">
        <v>1</v>
      </c>
      <c r="E155" s="34" t="s">
        <v>165</v>
      </c>
      <c r="F155" s="35" t="s">
        <v>137</v>
      </c>
      <c r="G155" s="0" t="s">
        <v>201</v>
      </c>
      <c r="K155" s="0" t="str">
        <f aca="false">IF(D155="","",IF(E155="",D155,""))</f>
        <v/>
      </c>
    </row>
    <row r="156" customFormat="false" ht="12.75" hidden="false" customHeight="false" outlineLevel="0" collapsed="false">
      <c r="A156" s="0" t="n">
        <v>255</v>
      </c>
      <c r="B156" s="0" t="str">
        <f aca="false">'Kohad_3-32'!E10</f>
        <v>Mati Türk</v>
      </c>
      <c r="C156" s="0" t="str">
        <f aca="false">'Kohad_3-32'!E14</f>
        <v>Ants Hendrikson</v>
      </c>
      <c r="D156" s="0" t="n">
        <v>3</v>
      </c>
      <c r="E156" s="34" t="s">
        <v>159</v>
      </c>
      <c r="F156" s="35" t="s">
        <v>139</v>
      </c>
      <c r="G156" s="0" t="s">
        <v>202</v>
      </c>
      <c r="K156" s="0" t="str">
        <f aca="false">IF(D156="","",IF(E156="",D156,""))</f>
        <v/>
      </c>
    </row>
    <row r="157" customFormat="false" ht="12.75" hidden="false" customHeight="false" outlineLevel="0" collapsed="false">
      <c r="A157" s="0" t="n">
        <v>256</v>
      </c>
      <c r="B157" s="0" t="str">
        <f aca="false">'Kohad_3-32'!N7</f>
        <v>Rene Kaljuvee</v>
      </c>
      <c r="C157" s="0" t="str">
        <f aca="false">'Kohad_3-32'!N9</f>
        <v>Ain Raid</v>
      </c>
      <c r="D157" s="0" t="n">
        <v>6</v>
      </c>
      <c r="E157" s="34" t="s">
        <v>166</v>
      </c>
      <c r="F157" s="35" t="s">
        <v>137</v>
      </c>
      <c r="G157" s="0" t="s">
        <v>203</v>
      </c>
      <c r="K157" s="0" t="str">
        <f aca="false">IF(D157="","",IF(E157="",D157,""))</f>
        <v/>
      </c>
    </row>
    <row r="158" customFormat="false" ht="12.75" hidden="false" customHeight="false" outlineLevel="0" collapsed="false">
      <c r="A158" s="0" t="n">
        <v>257</v>
      </c>
      <c r="B158" s="0" t="str">
        <f aca="false">'Kohad_3-32'!N1</f>
        <v>Keit Reinsalu</v>
      </c>
      <c r="C158" s="0" t="str">
        <f aca="false">'Kohad_3-32'!N3</f>
        <v>Kalju Kalda</v>
      </c>
      <c r="E158" s="34" t="s">
        <v>160</v>
      </c>
      <c r="F158" s="35" t="s">
        <v>137</v>
      </c>
      <c r="G158" s="0" t="s">
        <v>204</v>
      </c>
      <c r="K158" s="0" t="str">
        <f aca="false">IF(D158="","",IF(E158="",D158,""))</f>
        <v/>
      </c>
    </row>
    <row r="159" customFormat="false" ht="12.75" hidden="false" customHeight="false" outlineLevel="0" collapsed="false">
      <c r="A159" s="33" t="n">
        <v>258</v>
      </c>
      <c r="B159" s="33" t="str">
        <f aca="false">'Kohad_3-32'!E2</f>
        <v>Allan Salla</v>
      </c>
      <c r="C159" s="33" t="str">
        <f aca="false">'Kohad_3-32'!E6</f>
        <v>Andres Somer</v>
      </c>
      <c r="D159" s="33"/>
      <c r="E159" s="33" t="s">
        <v>162</v>
      </c>
      <c r="F159" s="31" t="s">
        <v>139</v>
      </c>
      <c r="G159" s="33" t="s">
        <v>205</v>
      </c>
      <c r="K159" s="0" t="str">
        <f aca="false">IF(D159="","",IF(E159="",D159,""))</f>
        <v/>
      </c>
    </row>
  </sheetData>
  <conditionalFormatting sqref="D2:D159">
    <cfRule type="expression" priority="2" aboveAverage="0" equalAverage="0" bottom="0" percent="0" rank="0" text="" dxfId="0">
      <formula>E2&lt;&gt;""</formula>
    </cfRule>
  </conditionalFormatting>
  <dataValidations count="3">
    <dataValidation allowBlank="true" operator="between" showDropDown="false" showErrorMessage="true" showInputMessage="false" sqref="E2:E159" type="list">
      <formula1>B2:C2</formula1>
      <formula2>0</formula2>
    </dataValidation>
    <dataValidation allowBlank="true" operator="between" showDropDown="false" showErrorMessage="true" showInputMessage="false" sqref="F2:F159" type="list">
      <formula1>$I$2:$I$5</formula1>
      <formula2>0</formula2>
    </dataValidation>
    <dataValidation allowBlank="true" operator="between" showDropDown="false" showErrorMessage="true" showInputMessage="false" sqref="D2:D159" type="list">
      <formula1>$L$1:$W$1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9.67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38" t="s">
        <v>206</v>
      </c>
      <c r="B1" s="38" t="s">
        <v>207</v>
      </c>
    </row>
    <row r="2" customFormat="false" ht="15" hidden="false" customHeight="false" outlineLevel="0" collapsed="false">
      <c r="A2" s="39" t="n">
        <v>1</v>
      </c>
      <c r="B2" s="39" t="str">
        <f aca="false">IF(Plussring!Q33="","",Plussring!Q33)</f>
        <v>Kuido Põder</v>
      </c>
    </row>
    <row r="3" customFormat="false" ht="15" hidden="false" customHeight="false" outlineLevel="0" collapsed="false">
      <c r="A3" s="39" t="n">
        <v>2</v>
      </c>
      <c r="B3" s="39" t="str">
        <f aca="false">IF(Plussring!Q63="","",Plussring!Q63)</f>
        <v>Aksel Laks</v>
      </c>
    </row>
    <row r="4" customFormat="false" ht="15" hidden="false" customHeight="false" outlineLevel="0" collapsed="false">
      <c r="A4" s="39" t="n">
        <v>3</v>
      </c>
      <c r="B4" s="39" t="str">
        <f aca="false">IF('Kohad_3-32'!H4="","",'Kohad_3-32'!H4)</f>
        <v>Andres Somer</v>
      </c>
    </row>
    <row r="5" customFormat="false" ht="15" hidden="false" customHeight="false" outlineLevel="0" collapsed="false">
      <c r="A5" s="39" t="n">
        <v>4</v>
      </c>
      <c r="B5" s="39" t="str">
        <f aca="false">IF('Kohad_3-32'!H8="","",'Kohad_3-32'!H8)</f>
        <v>Allan Salla</v>
      </c>
    </row>
    <row r="6" customFormat="false" ht="15" hidden="false" customHeight="false" outlineLevel="0" collapsed="false">
      <c r="A6" s="39" t="n">
        <v>5</v>
      </c>
      <c r="B6" s="39" t="str">
        <f aca="false">IF('Kohad_3-32'!Q2="","",'Kohad_3-32'!Q2)</f>
        <v>Kalju Kalda</v>
      </c>
    </row>
    <row r="7" customFormat="false" ht="15" hidden="false" customHeight="false" outlineLevel="0" collapsed="false">
      <c r="A7" s="39" t="n">
        <v>6</v>
      </c>
      <c r="B7" s="39" t="str">
        <f aca="false">IF('Kohad_3-32'!Q5="","",'Kohad_3-32'!Q5)</f>
        <v>Keit Reinsalu</v>
      </c>
    </row>
    <row r="8" customFormat="false" ht="15" hidden="false" customHeight="false" outlineLevel="0" collapsed="false">
      <c r="A8" s="39" t="n">
        <v>7</v>
      </c>
      <c r="B8" s="39" t="str">
        <f aca="false">IF('Kohad_3-32'!Q8="","",'Kohad_3-32'!Q8)</f>
        <v>Rene Kaljuvee</v>
      </c>
    </row>
    <row r="9" customFormat="false" ht="15" hidden="false" customHeight="false" outlineLevel="0" collapsed="false">
      <c r="A9" s="39" t="n">
        <v>8</v>
      </c>
      <c r="B9" s="39" t="str">
        <f aca="false">IF('Kohad_3-32'!Q11="","",'Kohad_3-32'!Q11)</f>
        <v>Ain Raid</v>
      </c>
    </row>
    <row r="10" customFormat="false" ht="15" hidden="false" customHeight="false" outlineLevel="0" collapsed="false">
      <c r="A10" s="39" t="n">
        <v>9</v>
      </c>
      <c r="B10" s="39" t="str">
        <f aca="false">IF('Kohad_3-32'!H12="","",'Kohad_3-32'!H12)</f>
        <v>Ants Hendrikson</v>
      </c>
    </row>
    <row r="11" customFormat="false" ht="15" hidden="false" customHeight="false" outlineLevel="0" collapsed="false">
      <c r="A11" s="39" t="n">
        <v>10</v>
      </c>
      <c r="B11" s="39" t="str">
        <f aca="false">IF('Kohad_3-32'!H16="","",'Kohad_3-32'!H16)</f>
        <v>Mati Türk</v>
      </c>
    </row>
    <row r="12" customFormat="false" ht="15" hidden="false" customHeight="false" outlineLevel="0" collapsed="false">
      <c r="A12" s="39" t="n">
        <v>11</v>
      </c>
      <c r="B12" s="39" t="str">
        <f aca="false">IF('Kohad_3-32'!Q14="","",'Kohad_3-32'!Q14)</f>
        <v>Allar Oviir</v>
      </c>
    </row>
    <row r="13" customFormat="false" ht="15" hidden="false" customHeight="false" outlineLevel="0" collapsed="false">
      <c r="A13" s="39" t="n">
        <v>12</v>
      </c>
      <c r="B13" s="39" t="str">
        <f aca="false">IF('Kohad_3-32'!Q17="","",'Kohad_3-32'!Q17)</f>
        <v>Karolin Figol</v>
      </c>
    </row>
    <row r="14" customFormat="false" ht="15" hidden="false" customHeight="false" outlineLevel="0" collapsed="false">
      <c r="A14" s="39" t="n">
        <v>13</v>
      </c>
      <c r="B14" s="39" t="str">
        <f aca="false">IF('Kohad_3-32'!H20="","",'Kohad_3-32'!H20)</f>
        <v>Raigo Rommot</v>
      </c>
    </row>
    <row r="15" customFormat="false" ht="15" hidden="false" customHeight="false" outlineLevel="0" collapsed="false">
      <c r="A15" s="39" t="n">
        <v>14</v>
      </c>
      <c r="B15" s="39" t="str">
        <f aca="false">IF('Kohad_3-32'!H24="","",'Kohad_3-32'!H24)</f>
        <v>Toomas Hansar</v>
      </c>
    </row>
    <row r="16" customFormat="false" ht="15" hidden="false" customHeight="false" outlineLevel="0" collapsed="false">
      <c r="A16" s="39" t="n">
        <v>15</v>
      </c>
      <c r="B16" s="39" t="str">
        <f aca="false">IF('Kohad_3-32'!Q20="","",'Kohad_3-32'!Q20)</f>
        <v>Priit Eiver</v>
      </c>
    </row>
    <row r="17" customFormat="false" ht="15" hidden="false" customHeight="false" outlineLevel="0" collapsed="false">
      <c r="A17" s="39" t="n">
        <v>16</v>
      </c>
      <c r="B17" s="39" t="str">
        <f aca="false">IF('Kohad_3-32'!Q23="","",'Kohad_3-32'!Q23)</f>
        <v>Marika Kotka</v>
      </c>
    </row>
    <row r="18" customFormat="false" ht="15" hidden="false" customHeight="false" outlineLevel="0" collapsed="false">
      <c r="A18" s="39" t="n">
        <v>17</v>
      </c>
      <c r="B18" s="39" t="str">
        <f aca="false">IF('Kohad_3-32'!K32="","",'Kohad_3-32'!K32)</f>
        <v>Arne Kruuse</v>
      </c>
    </row>
    <row r="19" customFormat="false" ht="15" hidden="false" customHeight="false" outlineLevel="0" collapsed="false">
      <c r="A19" s="39" t="n">
        <v>18</v>
      </c>
      <c r="B19" s="39" t="str">
        <f aca="false">IF('Kohad_3-32'!K39="","",'Kohad_3-32'!K39)</f>
        <v>Heino Vanker</v>
      </c>
    </row>
    <row r="20" customFormat="false" ht="15" hidden="false" customHeight="false" outlineLevel="0" collapsed="false">
      <c r="A20" s="39" t="n">
        <v>19</v>
      </c>
      <c r="B20" s="39" t="str">
        <f aca="false">IF('Kohad_3-32'!Q36="","",'Kohad_3-32'!Q36)</f>
        <v>Aleksander Tuhkanen</v>
      </c>
    </row>
    <row r="21" customFormat="false" ht="15" hidden="false" customHeight="false" outlineLevel="0" collapsed="false">
      <c r="A21" s="39" t="n">
        <v>20</v>
      </c>
      <c r="B21" s="39" t="str">
        <f aca="false">IF('Kohad_3-32'!Q39="","",'Kohad_3-32'!Q39)</f>
        <v>Toomas Riive</v>
      </c>
    </row>
    <row r="22" customFormat="false" ht="15" hidden="false" customHeight="false" outlineLevel="0" collapsed="false">
      <c r="A22" s="39" t="n">
        <v>21</v>
      </c>
      <c r="B22" s="39" t="str">
        <f aca="false">IF('Kohad_3-32'!H44="","",'Kohad_3-32'!H44)</f>
        <v>Ene Laur</v>
      </c>
    </row>
    <row r="23" customFormat="false" ht="15" hidden="false" customHeight="false" outlineLevel="0" collapsed="false">
      <c r="A23" s="39" t="n">
        <v>22</v>
      </c>
      <c r="B23" s="39" t="str">
        <f aca="false">IF('Kohad_3-32'!H48="","",'Kohad_3-32'!H48)</f>
        <v>Tamur Vanker</v>
      </c>
    </row>
    <row r="24" customFormat="false" ht="15" hidden="false" customHeight="false" outlineLevel="0" collapsed="false">
      <c r="A24" s="39" t="n">
        <v>23</v>
      </c>
      <c r="B24" s="39" t="str">
        <f aca="false">IF('Kohad_3-32'!Q46="","",'Kohad_3-32'!Q46)</f>
        <v>Oleg Rättel</v>
      </c>
    </row>
    <row r="25" customFormat="false" ht="15" hidden="false" customHeight="false" outlineLevel="0" collapsed="false">
      <c r="A25" s="39" t="n">
        <v>24</v>
      </c>
      <c r="B25" s="39" t="str">
        <f aca="false">IF('Kohad_3-32'!Q49="","",'Kohad_3-32'!Q49)</f>
        <v>Vahur Männa</v>
      </c>
    </row>
    <row r="26" customFormat="false" ht="15" hidden="false" customHeight="false" outlineLevel="0" collapsed="false">
      <c r="A26" s="39" t="n">
        <v>25</v>
      </c>
      <c r="B26" s="39" t="str">
        <f aca="false">IF('Kohad_3-32'!K56="","",'Kohad_3-32'!K56)</f>
        <v>Heiki Hansar</v>
      </c>
    </row>
    <row r="27" customFormat="false" ht="15" hidden="false" customHeight="false" outlineLevel="0" collapsed="false">
      <c r="A27" s="39" t="n">
        <v>26</v>
      </c>
      <c r="B27" s="39" t="str">
        <f aca="false">IF('Kohad_3-32'!K63="","",'Kohad_3-32'!K63)</f>
        <v>Maie Enni</v>
      </c>
    </row>
    <row r="28" customFormat="false" ht="15" hidden="false" customHeight="false" outlineLevel="0" collapsed="false">
      <c r="A28" s="39" t="n">
        <v>27</v>
      </c>
      <c r="B28" s="39" t="str">
        <f aca="false">IF('Kohad_3-32'!Q60="","",'Kohad_3-32'!Q60)</f>
        <v>Kalev Puk</v>
      </c>
    </row>
    <row r="29" customFormat="false" ht="15" hidden="false" customHeight="false" outlineLevel="0" collapsed="false">
      <c r="A29" s="39" t="n">
        <v>28</v>
      </c>
      <c r="B29" s="39" t="str">
        <f aca="false">IF('Kohad_3-32'!Q63="","",'Kohad_3-32'!Q63)</f>
        <v>Romet Rättel</v>
      </c>
    </row>
    <row r="30" customFormat="false" ht="15" hidden="false" customHeight="false" outlineLevel="0" collapsed="false">
      <c r="A30" s="39" t="n">
        <v>29</v>
      </c>
      <c r="B30" s="39" t="str">
        <f aca="false">IF('Kohad_3-32'!H68="","",'Kohad_3-32'!H68)</f>
        <v>Taavi Miku</v>
      </c>
    </row>
    <row r="31" customFormat="false" ht="15" hidden="false" customHeight="false" outlineLevel="0" collapsed="false">
      <c r="A31" s="39" t="n">
        <v>30</v>
      </c>
      <c r="B31" s="39" t="str">
        <f aca="false">IF('Kohad_3-32'!H72="","",'Kohad_3-32'!H72)</f>
        <v>Erika Seffer-müller</v>
      </c>
    </row>
    <row r="32" customFormat="false" ht="15" hidden="false" customHeight="false" outlineLevel="0" collapsed="false">
      <c r="A32" s="39" t="n">
        <v>31</v>
      </c>
      <c r="B32" s="39" t="str">
        <f aca="false">IF('Kohad_3-32'!Q69="","",'Kohad_3-32'!Q69)</f>
        <v>Kristi Kruusimaa</v>
      </c>
    </row>
    <row r="33" customFormat="false" ht="15" hidden="false" customHeight="false" outlineLevel="0" collapsed="false">
      <c r="A33" s="39" t="n">
        <v>32</v>
      </c>
      <c r="B33" s="39" t="str">
        <f aca="false">IF('Kohad_3-32'!Q72="","",'Kohad_3-32'!Q72)</f>
        <v>Karlis Bollverk</v>
      </c>
    </row>
    <row r="34" customFormat="false" ht="15" hidden="false" customHeight="false" outlineLevel="0" collapsed="false">
      <c r="A34" s="39" t="n">
        <v>33</v>
      </c>
      <c r="B34" s="39" t="str">
        <f aca="false">IF('Kohad_33-48'!N16="","",'Kohad_33-48'!N16)</f>
        <v>Janar Loorents</v>
      </c>
    </row>
    <row r="35" customFormat="false" ht="15" hidden="false" customHeight="false" outlineLevel="0" collapsed="false">
      <c r="A35" s="39" t="n">
        <v>34</v>
      </c>
      <c r="B35" s="39" t="str">
        <f aca="false">IF('Kohad_33-48'!N27="","",'Kohad_33-48'!N27)</f>
        <v>Romi Buusman</v>
      </c>
    </row>
    <row r="36" customFormat="false" ht="15" hidden="false" customHeight="false" outlineLevel="0" collapsed="false">
      <c r="A36" s="39" t="n">
        <v>35</v>
      </c>
      <c r="B36" s="39" t="str">
        <f aca="false">IF('Kohad_33-48'!Q30="","",'Kohad_33-48'!Q30)</f>
        <v>Oskar Härmaste</v>
      </c>
    </row>
    <row r="37" customFormat="false" ht="15" hidden="false" customHeight="false" outlineLevel="0" collapsed="false">
      <c r="A37" s="39" t="n">
        <v>36</v>
      </c>
      <c r="B37" s="39" t="str">
        <f aca="false">IF('Kohad_33-48'!Q33="","",'Kohad_33-48'!Q33)</f>
        <v>Martin Puntso</v>
      </c>
    </row>
    <row r="38" customFormat="false" ht="15" hidden="false" customHeight="false" outlineLevel="0" collapsed="false">
      <c r="A38" s="39" t="n">
        <v>37</v>
      </c>
      <c r="B38" s="39" t="str">
        <f aca="false">IF('Kohad_33-48'!H36="","",'Kohad_33-48'!H36)</f>
        <v>Bye Bye</v>
      </c>
    </row>
    <row r="39" customFormat="false" ht="15" hidden="false" customHeight="false" outlineLevel="0" collapsed="false">
      <c r="A39" s="39" t="n">
        <v>38</v>
      </c>
      <c r="B39" s="39" t="str">
        <f aca="false">IF('Kohad_33-48'!H40="","",'Kohad_33-48'!H40)</f>
        <v>Bye Bye</v>
      </c>
    </row>
    <row r="40" customFormat="false" ht="15" hidden="false" customHeight="false" outlineLevel="0" collapsed="false">
      <c r="A40" s="39" t="n">
        <v>39</v>
      </c>
      <c r="B40" s="39" t="str">
        <f aca="false">IF('Kohad_33-48'!Q37="","",'Kohad_33-48'!Q37)</f>
        <v>Bye Bye</v>
      </c>
    </row>
    <row r="41" customFormat="false" ht="15" hidden="false" customHeight="false" outlineLevel="0" collapsed="false">
      <c r="A41" s="39" t="n">
        <v>40</v>
      </c>
      <c r="B41" s="39" t="str">
        <f aca="false">IF('Kohad_33-48'!Q40="","",'Kohad_33-48'!Q40)</f>
        <v>Bye Bye</v>
      </c>
    </row>
    <row r="42" customFormat="false" ht="15" hidden="false" customHeight="false" outlineLevel="0" collapsed="false">
      <c r="A42" s="39" t="n">
        <v>41</v>
      </c>
      <c r="B42" s="39" t="str">
        <f aca="false">IF('Kohad_33-48'!K48="","",'Kohad_33-48'!K48)</f>
        <v>Bye Bye</v>
      </c>
    </row>
    <row r="43" customFormat="false" ht="15" hidden="false" customHeight="false" outlineLevel="0" collapsed="false">
      <c r="A43" s="39" t="n">
        <v>42</v>
      </c>
      <c r="B43" s="39" t="str">
        <f aca="false">IF('Kohad_33-48'!K55="","",'Kohad_33-48'!K55)</f>
        <v>Bye Bye</v>
      </c>
    </row>
    <row r="44" customFormat="false" ht="15" hidden="false" customHeight="false" outlineLevel="0" collapsed="false">
      <c r="A44" s="39" t="n">
        <v>43</v>
      </c>
      <c r="B44" s="39" t="str">
        <f aca="false">IF('Kohad_33-48'!Q52="","",'Kohad_33-48'!Q52)</f>
        <v>Bye Bye</v>
      </c>
    </row>
    <row r="45" customFormat="false" ht="15" hidden="false" customHeight="false" outlineLevel="0" collapsed="false">
      <c r="A45" s="39" t="n">
        <v>44</v>
      </c>
      <c r="B45" s="39" t="str">
        <f aca="false">IF('Kohad_33-48'!Q55="","",'Kohad_33-48'!Q55)</f>
        <v>Bye Bye</v>
      </c>
    </row>
    <row r="46" customFormat="false" ht="15" hidden="false" customHeight="false" outlineLevel="0" collapsed="false">
      <c r="A46" s="39" t="n">
        <v>45</v>
      </c>
      <c r="B46" s="39" t="str">
        <f aca="false">IF('Kohad_33-48'!H60="","",'Kohad_33-48'!H60)</f>
        <v>Bye Bye</v>
      </c>
    </row>
    <row r="47" customFormat="false" ht="15" hidden="false" customHeight="false" outlineLevel="0" collapsed="false">
      <c r="A47" s="39" t="n">
        <v>46</v>
      </c>
      <c r="B47" s="39" t="str">
        <f aca="false">IF('Kohad_33-48'!H64="","",'Kohad_33-48'!H64)</f>
        <v>Bye Bye</v>
      </c>
    </row>
    <row r="48" customFormat="false" ht="15" hidden="false" customHeight="false" outlineLevel="0" collapsed="false">
      <c r="A48" s="39" t="n">
        <v>47</v>
      </c>
      <c r="B48" s="39" t="str">
        <f aca="false">IF('Kohad_33-48'!Q62="","",'Kohad_33-48'!Q62)</f>
        <v>Bye Bye</v>
      </c>
    </row>
    <row r="49" customFormat="false" ht="15" hidden="false" customHeight="false" outlineLevel="0" collapsed="false">
      <c r="A49" s="39" t="n">
        <v>48</v>
      </c>
      <c r="B49" s="39" t="str">
        <f aca="false">IF('Kohad_33-48'!Q65="","",'Kohad_33-48'!Q65)</f>
        <v>Bye Bye</v>
      </c>
    </row>
  </sheetData>
  <printOptions headings="false" gridLines="false" gridLinesSet="true" horizontalCentered="false" verticalCentered="false"/>
  <pageMargins left="0.75" right="0.75" top="0.459722222222222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215"/>
  <sheetViews>
    <sheetView showFormulas="false" showGridLines="true" showRowColHeaders="true" showZeros="true" rightToLeft="false" tabSelected="true" showOutlineSymbols="true" defaultGridColor="true" view="normal" topLeftCell="A190" colorId="64" zoomScale="100" zoomScaleNormal="100" zoomScalePageLayoutView="100" workbookViewId="0">
      <selection pane="topLeft" activeCell="A1" activeCellId="0" sqref="A1"/>
    </sheetView>
  </sheetViews>
  <sheetFormatPr defaultRowHeight="15.75" outlineLevelRow="0" outlineLevelCol="0"/>
  <cols>
    <col collapsed="false" customWidth="true" hidden="false" outlineLevel="0" max="1" min="1" style="40" width="16.97"/>
    <col collapsed="false" customWidth="true" hidden="false" outlineLevel="0" max="2" min="2" style="40" width="18.26"/>
    <col collapsed="false" customWidth="true" hidden="false" outlineLevel="0" max="3" min="3" style="40" width="18.97"/>
    <col collapsed="false" customWidth="true" hidden="false" outlineLevel="0" max="4" min="4" style="41" width="22.96"/>
    <col collapsed="false" customWidth="true" hidden="false" outlineLevel="0" max="5" min="5" style="40" width="15.54"/>
    <col collapsed="false" customWidth="true" hidden="false" outlineLevel="0" max="6" min="6" style="41" width="21.68"/>
    <col collapsed="false" customWidth="true" hidden="false" outlineLevel="0" max="7" min="7" style="41" width="9.13"/>
    <col collapsed="false" customWidth="true" hidden="false" outlineLevel="0" max="8" min="8" style="41" width="24.82"/>
    <col collapsed="false" customWidth="true" hidden="false" outlineLevel="0" max="257" min="9" style="40" width="9.13"/>
    <col collapsed="false" customWidth="true" hidden="false" outlineLevel="0" max="1025" min="258" style="0" width="9.13"/>
  </cols>
  <sheetData>
    <row r="1" customFormat="false" ht="15.75" hidden="false" customHeight="false" outlineLevel="0" collapsed="false">
      <c r="A1" s="42" t="s">
        <v>208</v>
      </c>
      <c r="B1" s="42" t="s">
        <v>209</v>
      </c>
      <c r="C1" s="42" t="s">
        <v>210</v>
      </c>
      <c r="D1" s="43" t="s">
        <v>211</v>
      </c>
      <c r="E1" s="42" t="s">
        <v>212</v>
      </c>
      <c r="F1" s="43" t="s">
        <v>213</v>
      </c>
      <c r="G1" s="43" t="s">
        <v>214</v>
      </c>
      <c r="H1" s="43" t="s">
        <v>215</v>
      </c>
    </row>
    <row r="2" customFormat="false" ht="15.75" hidden="false" customHeight="false" outlineLevel="0" collapsed="false">
      <c r="A2" s="44" t="s">
        <v>216</v>
      </c>
      <c r="B2" s="45" t="s">
        <v>217</v>
      </c>
      <c r="C2" s="45"/>
      <c r="D2" s="46"/>
    </row>
    <row r="3" customFormat="false" ht="15.75" hidden="false" customHeight="false" outlineLevel="0" collapsed="false">
      <c r="A3" s="47" t="s">
        <v>218</v>
      </c>
      <c r="B3" s="48" t="n">
        <v>43380</v>
      </c>
      <c r="C3" s="45"/>
      <c r="D3" s="46"/>
    </row>
    <row r="4" customFormat="false" ht="15.75" hidden="false" customHeight="false" outlineLevel="0" collapsed="false">
      <c r="A4" s="47" t="s">
        <v>219</v>
      </c>
      <c r="B4" s="45" t="s">
        <v>220</v>
      </c>
      <c r="C4" s="45"/>
      <c r="D4" s="46"/>
    </row>
    <row r="5" customFormat="false" ht="15.75" hidden="false" customHeight="false" outlineLevel="0" collapsed="false">
      <c r="A5" s="47" t="s">
        <v>221</v>
      </c>
      <c r="B5" s="45" t="s">
        <v>160</v>
      </c>
      <c r="C5" s="45"/>
      <c r="D5" s="46"/>
    </row>
    <row r="6" customFormat="false" ht="15.75" hidden="false" customHeight="false" outlineLevel="0" collapsed="false">
      <c r="A6" s="47" t="s">
        <v>222</v>
      </c>
      <c r="B6" s="45" t="s">
        <v>223</v>
      </c>
      <c r="C6" s="45"/>
      <c r="D6" s="46"/>
    </row>
    <row r="7" customFormat="false" ht="15.75" hidden="false" customHeight="false" outlineLevel="0" collapsed="false">
      <c r="A7" s="42" t="s">
        <v>5</v>
      </c>
      <c r="B7" s="42" t="s">
        <v>224</v>
      </c>
      <c r="C7" s="42" t="s">
        <v>225</v>
      </c>
      <c r="D7" s="43" t="s">
        <v>226</v>
      </c>
      <c r="E7" s="45"/>
      <c r="F7" s="46"/>
      <c r="G7" s="46"/>
      <c r="H7" s="46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customFormat="false" ht="15.75" hidden="false" customHeight="false" outlineLevel="0" collapsed="false">
      <c r="A8" s="40" t="n">
        <v>1</v>
      </c>
      <c r="B8" s="40" t="str">
        <f aca="false">IF(Paigutus!C6="","",(Paigutus!C6))</f>
        <v>Põder</v>
      </c>
      <c r="C8" s="40" t="str">
        <f aca="false">IF(Paigutus!B6="","",Paigutus!B6)</f>
        <v>Kuido</v>
      </c>
      <c r="D8" s="49" t="n">
        <v>1175</v>
      </c>
    </row>
    <row r="9" customFormat="false" ht="15.75" hidden="false" customHeight="false" outlineLevel="0" collapsed="false">
      <c r="A9" s="40" t="n">
        <v>2</v>
      </c>
      <c r="B9" s="40" t="str">
        <f aca="false">IF(Paigutus!C7="","",(Paigutus!C7))</f>
        <v>Laks</v>
      </c>
      <c r="C9" s="40" t="str">
        <f aca="false">IF(Paigutus!B7="","",Paigutus!B7)</f>
        <v>Aksel</v>
      </c>
      <c r="D9" s="49" t="n">
        <v>506</v>
      </c>
    </row>
    <row r="10" customFormat="false" ht="15.75" hidden="false" customHeight="false" outlineLevel="0" collapsed="false">
      <c r="A10" s="40" t="n">
        <v>3</v>
      </c>
      <c r="B10" s="40" t="str">
        <f aca="false">IF(Paigutus!C8="","",(Paigutus!C8))</f>
        <v>Somer</v>
      </c>
      <c r="C10" s="40" t="str">
        <f aca="false">IF(Paigutus!B8="","",Paigutus!B8)</f>
        <v>Andres</v>
      </c>
      <c r="D10" s="49" t="n">
        <v>263</v>
      </c>
    </row>
    <row r="11" customFormat="false" ht="15.75" hidden="false" customHeight="false" outlineLevel="0" collapsed="false">
      <c r="A11" s="40" t="n">
        <v>4</v>
      </c>
      <c r="B11" s="40" t="str">
        <f aca="false">IF(Paigutus!C9="","",(Paigutus!C9))</f>
        <v>Salla</v>
      </c>
      <c r="C11" s="40" t="str">
        <f aca="false">IF(Paigutus!B9="","",Paigutus!B9)</f>
        <v>Allan</v>
      </c>
      <c r="D11" s="49" t="n">
        <v>7445</v>
      </c>
    </row>
    <row r="12" customFormat="false" ht="15.75" hidden="false" customHeight="false" outlineLevel="0" collapsed="false">
      <c r="A12" s="40" t="n">
        <v>5</v>
      </c>
      <c r="B12" s="40" t="str">
        <f aca="false">IF(Paigutus!C10="","",(Paigutus!C10))</f>
        <v>Kalda</v>
      </c>
      <c r="C12" s="40" t="str">
        <f aca="false">IF(Paigutus!B10="","",Paigutus!B10)</f>
        <v>Kalju</v>
      </c>
      <c r="D12" s="49" t="n">
        <v>346</v>
      </c>
    </row>
    <row r="13" customFormat="false" ht="15.75" hidden="false" customHeight="false" outlineLevel="0" collapsed="false">
      <c r="A13" s="40" t="n">
        <v>6</v>
      </c>
      <c r="B13" s="40" t="str">
        <f aca="false">IF(Paigutus!C11="","",(Paigutus!C11))</f>
        <v>Reinsalu</v>
      </c>
      <c r="C13" s="40" t="str">
        <f aca="false">IF(Paigutus!B11="","",Paigutus!B11)</f>
        <v>Keit</v>
      </c>
      <c r="D13" s="49" t="n">
        <v>3446</v>
      </c>
    </row>
    <row r="14" customFormat="false" ht="15.75" hidden="false" customHeight="false" outlineLevel="0" collapsed="false">
      <c r="A14" s="40" t="n">
        <v>7</v>
      </c>
      <c r="B14" s="40" t="str">
        <f aca="false">IF(Paigutus!C12="","",(Paigutus!C12))</f>
        <v>Oviir</v>
      </c>
      <c r="C14" s="40" t="str">
        <f aca="false">IF(Paigutus!B12="","",Paigutus!B12)</f>
        <v>Allar</v>
      </c>
      <c r="D14" s="49" t="n">
        <v>228</v>
      </c>
    </row>
    <row r="15" customFormat="false" ht="15.75" hidden="false" customHeight="false" outlineLevel="0" collapsed="false">
      <c r="A15" s="40" t="n">
        <v>8</v>
      </c>
      <c r="B15" s="40" t="str">
        <f aca="false">IF(Paigutus!C13="","",(Paigutus!C13))</f>
        <v>Hendrikson</v>
      </c>
      <c r="C15" s="40" t="str">
        <f aca="false">IF(Paigutus!B13="","",Paigutus!B13)</f>
        <v>Ants</v>
      </c>
      <c r="D15" s="49" t="n">
        <v>356</v>
      </c>
    </row>
    <row r="16" customFormat="false" ht="15.75" hidden="false" customHeight="false" outlineLevel="0" collapsed="false">
      <c r="A16" s="40" t="n">
        <v>9</v>
      </c>
      <c r="B16" s="40" t="str">
        <f aca="false">IF(Paigutus!C14="","",(Paigutus!C14))</f>
        <v>Eiver</v>
      </c>
      <c r="C16" s="40" t="str">
        <f aca="false">IF(Paigutus!B14="","",Paigutus!B14)</f>
        <v>Priit</v>
      </c>
      <c r="D16" s="49" t="n">
        <v>2985</v>
      </c>
    </row>
    <row r="17" customFormat="false" ht="15.75" hidden="false" customHeight="false" outlineLevel="0" collapsed="false">
      <c r="A17" s="40" t="n">
        <v>10</v>
      </c>
      <c r="B17" s="40" t="str">
        <f aca="false">IF(Paigutus!C15="","",(Paigutus!C15))</f>
        <v>Kaljuvee</v>
      </c>
      <c r="C17" s="40" t="str">
        <f aca="false">IF(Paigutus!B15="","",Paigutus!B15)</f>
        <v>Rene</v>
      </c>
      <c r="D17" s="49" t="n">
        <v>5055</v>
      </c>
    </row>
    <row r="18" customFormat="false" ht="15.75" hidden="false" customHeight="false" outlineLevel="0" collapsed="false">
      <c r="A18" s="40" t="n">
        <v>11</v>
      </c>
      <c r="B18" s="40" t="str">
        <f aca="false">IF(Paigutus!C16="","",(Paigutus!C16))</f>
        <v>Raid</v>
      </c>
      <c r="C18" s="40" t="str">
        <f aca="false">IF(Paigutus!B16="","",Paigutus!B16)</f>
        <v>Ain</v>
      </c>
      <c r="D18" s="49" t="n">
        <v>7472</v>
      </c>
    </row>
    <row r="19" customFormat="false" ht="15.75" hidden="false" customHeight="false" outlineLevel="0" collapsed="false">
      <c r="A19" s="40" t="n">
        <v>12</v>
      </c>
      <c r="B19" s="40" t="str">
        <f aca="false">IF(Paigutus!C17="","",(Paigutus!C17))</f>
        <v>Enni</v>
      </c>
      <c r="C19" s="40" t="str">
        <f aca="false">IF(Paigutus!B17="","",Paigutus!B17)</f>
        <v>Maie</v>
      </c>
      <c r="D19" s="49" t="n">
        <v>8512</v>
      </c>
    </row>
    <row r="20" customFormat="false" ht="15.75" hidden="false" customHeight="false" outlineLevel="0" collapsed="false">
      <c r="A20" s="40" t="n">
        <v>13</v>
      </c>
      <c r="B20" s="40" t="str">
        <f aca="false">IF(Paigutus!C18="","",(Paigutus!C18))</f>
        <v>Kotka</v>
      </c>
      <c r="C20" s="40" t="str">
        <f aca="false">IF(Paigutus!B18="","",Paigutus!B18)</f>
        <v>Marika</v>
      </c>
      <c r="D20" s="49" t="n">
        <v>2101</v>
      </c>
    </row>
    <row r="21" customFormat="false" ht="15.75" hidden="false" customHeight="false" outlineLevel="0" collapsed="false">
      <c r="A21" s="40" t="n">
        <v>14</v>
      </c>
      <c r="B21" s="40" t="str">
        <f aca="false">IF(Paigutus!C19="","",(Paigutus!C19))</f>
        <v>Rommot</v>
      </c>
      <c r="C21" s="40" t="str">
        <f aca="false">IF(Paigutus!B19="","",Paigutus!B19)</f>
        <v>Raigo</v>
      </c>
      <c r="D21" s="49" t="n">
        <v>7194</v>
      </c>
    </row>
    <row r="22" customFormat="false" ht="15.75" hidden="false" customHeight="false" outlineLevel="0" collapsed="false">
      <c r="A22" s="40" t="n">
        <v>15</v>
      </c>
      <c r="B22" s="40" t="str">
        <f aca="false">IF(Paigutus!C20="","",(Paigutus!C20))</f>
        <v>Hansar</v>
      </c>
      <c r="C22" s="40" t="str">
        <f aca="false">IF(Paigutus!B20="","",Paigutus!B20)</f>
        <v>Toomas</v>
      </c>
      <c r="D22" s="49" t="n">
        <v>336</v>
      </c>
    </row>
    <row r="23" customFormat="false" ht="15.75" hidden="false" customHeight="false" outlineLevel="0" collapsed="false">
      <c r="A23" s="40" t="n">
        <v>16</v>
      </c>
      <c r="B23" s="40" t="str">
        <f aca="false">IF(Paigutus!C21="","",(Paigutus!C21))</f>
        <v>Vanker</v>
      </c>
      <c r="C23" s="40" t="str">
        <f aca="false">IF(Paigutus!B21="","",Paigutus!B21)</f>
        <v>Tamur</v>
      </c>
      <c r="D23" s="49" t="n">
        <v>5226</v>
      </c>
    </row>
    <row r="24" customFormat="false" ht="15.75" hidden="false" customHeight="false" outlineLevel="0" collapsed="false">
      <c r="A24" s="40" t="n">
        <v>17</v>
      </c>
      <c r="B24" s="40" t="str">
        <f aca="false">IF(Paigutus!C22="","",(Paigutus!C22))</f>
        <v>Kruuse</v>
      </c>
      <c r="C24" s="40" t="str">
        <f aca="false">IF(Paigutus!B22="","",Paigutus!B22)</f>
        <v>Arne</v>
      </c>
      <c r="D24" s="49" t="n">
        <v>7471</v>
      </c>
    </row>
    <row r="25" customFormat="false" ht="15.75" hidden="false" customHeight="false" outlineLevel="0" collapsed="false">
      <c r="A25" s="40" t="n">
        <v>18</v>
      </c>
      <c r="B25" s="40" t="str">
        <f aca="false">IF(Paigutus!C23="","",(Paigutus!C23))</f>
        <v>Türk</v>
      </c>
      <c r="C25" s="40" t="str">
        <f aca="false">IF(Paigutus!B23="","",Paigutus!B23)</f>
        <v>Mati</v>
      </c>
      <c r="D25" s="49" t="n">
        <v>7710</v>
      </c>
    </row>
    <row r="26" customFormat="false" ht="15.75" hidden="false" customHeight="false" outlineLevel="0" collapsed="false">
      <c r="A26" s="40" t="n">
        <v>19</v>
      </c>
      <c r="B26" s="40" t="str">
        <f aca="false">IF(Paigutus!C24="","",(Paigutus!C24))</f>
        <v>Vanker</v>
      </c>
      <c r="C26" s="40" t="str">
        <f aca="false">IF(Paigutus!B24="","",Paigutus!B24)</f>
        <v>Heino</v>
      </c>
      <c r="D26" s="49" t="n">
        <v>450</v>
      </c>
    </row>
    <row r="27" customFormat="false" ht="15.75" hidden="false" customHeight="false" outlineLevel="0" collapsed="false">
      <c r="A27" s="40" t="n">
        <v>20</v>
      </c>
      <c r="B27" s="40" t="str">
        <f aca="false">IF(Paigutus!C25="","",(Paigutus!C25))</f>
        <v>Laur</v>
      </c>
      <c r="C27" s="40" t="str">
        <f aca="false">IF(Paigutus!B25="","",Paigutus!B25)</f>
        <v>Ene</v>
      </c>
      <c r="D27" s="49" t="n">
        <v>71</v>
      </c>
    </row>
    <row r="28" customFormat="false" ht="15.75" hidden="false" customHeight="false" outlineLevel="0" collapsed="false">
      <c r="A28" s="40" t="n">
        <v>21</v>
      </c>
      <c r="B28" s="40" t="str">
        <f aca="false">IF(Paigutus!C26="","",(Paigutus!C26))</f>
        <v>Figol</v>
      </c>
      <c r="C28" s="40" t="str">
        <f aca="false">IF(Paigutus!B26="","",Paigutus!B26)</f>
        <v>Karolin</v>
      </c>
      <c r="D28" s="49" t="n">
        <v>7225</v>
      </c>
      <c r="M28" s="41"/>
    </row>
    <row r="29" customFormat="false" ht="15.75" hidden="false" customHeight="false" outlineLevel="0" collapsed="false">
      <c r="A29" s="40" t="n">
        <v>22</v>
      </c>
      <c r="B29" s="40" t="str">
        <f aca="false">IF(Paigutus!C27="","",(Paigutus!C27))</f>
        <v>Tuhkanen</v>
      </c>
      <c r="C29" s="40" t="str">
        <f aca="false">IF(Paigutus!B27="","",Paigutus!B27)</f>
        <v>Aleksander</v>
      </c>
      <c r="D29" s="49" t="n">
        <v>161</v>
      </c>
      <c r="M29" s="41"/>
    </row>
    <row r="30" customFormat="false" ht="15.75" hidden="false" customHeight="false" outlineLevel="0" collapsed="false">
      <c r="A30" s="40" t="n">
        <v>23</v>
      </c>
      <c r="B30" s="40" t="str">
        <f aca="false">IF(Paigutus!C28="","",(Paigutus!C28))</f>
        <v>Kruusimaa</v>
      </c>
      <c r="C30" s="40" t="str">
        <f aca="false">IF(Paigutus!B28="","",Paigutus!B28)</f>
        <v>Kristi</v>
      </c>
      <c r="D30" s="49" t="n">
        <v>1407</v>
      </c>
    </row>
    <row r="31" customFormat="false" ht="15.75" hidden="false" customHeight="false" outlineLevel="0" collapsed="false">
      <c r="A31" s="40" t="n">
        <v>24</v>
      </c>
      <c r="B31" s="40" t="str">
        <f aca="false">IF(Paigutus!C29="","",(Paigutus!C29))</f>
        <v>Puk</v>
      </c>
      <c r="C31" s="40" t="str">
        <f aca="false">IF(Paigutus!B29="","",Paigutus!B29)</f>
        <v>Kalev</v>
      </c>
      <c r="D31" s="49" t="n">
        <v>8306</v>
      </c>
    </row>
    <row r="32" customFormat="false" ht="15.75" hidden="false" customHeight="false" outlineLevel="0" collapsed="false">
      <c r="A32" s="40" t="n">
        <v>25</v>
      </c>
      <c r="B32" s="40" t="str">
        <f aca="false">IF(Paigutus!C30="","",(Paigutus!C30))</f>
        <v>Riive</v>
      </c>
      <c r="C32" s="40" t="str">
        <f aca="false">IF(Paigutus!B30="","",Paigutus!B30)</f>
        <v>Toomas</v>
      </c>
      <c r="D32" s="49" t="n">
        <v>5227</v>
      </c>
    </row>
    <row r="33" customFormat="false" ht="15.75" hidden="false" customHeight="false" outlineLevel="0" collapsed="false">
      <c r="A33" s="40" t="n">
        <v>26</v>
      </c>
      <c r="B33" s="40" t="str">
        <f aca="false">IF(Paigutus!C31="","",(Paigutus!C31))</f>
        <v>Rättel</v>
      </c>
      <c r="C33" s="40" t="str">
        <f aca="false">IF(Paigutus!B31="","",Paigutus!B31)</f>
        <v>Oleg</v>
      </c>
      <c r="D33" s="49" t="n">
        <v>8411</v>
      </c>
    </row>
    <row r="34" customFormat="false" ht="15.75" hidden="false" customHeight="false" outlineLevel="0" collapsed="false">
      <c r="A34" s="40" t="n">
        <v>27</v>
      </c>
      <c r="B34" s="40" t="str">
        <f aca="false">IF(Paigutus!C32="","",(Paigutus!C32))</f>
        <v>Hansar</v>
      </c>
      <c r="C34" s="40" t="str">
        <f aca="false">IF(Paigutus!B32="","",Paigutus!B32)</f>
        <v>Heiki</v>
      </c>
      <c r="D34" s="49" t="n">
        <v>299</v>
      </c>
    </row>
    <row r="35" customFormat="false" ht="15.75" hidden="false" customHeight="false" outlineLevel="0" collapsed="false">
      <c r="A35" s="40" t="n">
        <v>28</v>
      </c>
      <c r="B35" s="40" t="str">
        <f aca="false">IF(Paigutus!C33="","",(Paigutus!C33))</f>
        <v>Männa</v>
      </c>
      <c r="C35" s="40" t="str">
        <f aca="false">IF(Paigutus!B33="","",Paigutus!B33)</f>
        <v>Vahur</v>
      </c>
      <c r="D35" s="49" t="n">
        <v>3721</v>
      </c>
    </row>
    <row r="36" customFormat="false" ht="15.75" hidden="false" customHeight="false" outlineLevel="0" collapsed="false">
      <c r="A36" s="40" t="n">
        <v>29</v>
      </c>
      <c r="B36" s="40" t="str">
        <f aca="false">IF(Paigutus!C34="","",(Paigutus!C34))</f>
        <v>Seffer-müller</v>
      </c>
      <c r="C36" s="40" t="str">
        <f aca="false">IF(Paigutus!B34="","",Paigutus!B34)</f>
        <v>Erika</v>
      </c>
      <c r="D36" s="49" t="n">
        <v>7668</v>
      </c>
    </row>
    <row r="37" customFormat="false" ht="15.75" hidden="false" customHeight="false" outlineLevel="0" collapsed="false">
      <c r="A37" s="40" t="n">
        <v>30</v>
      </c>
      <c r="B37" s="40" t="str">
        <f aca="false">IF(Paigutus!C35="","",(Paigutus!C35))</f>
        <v>Miku</v>
      </c>
      <c r="C37" s="40" t="str">
        <f aca="false">IF(Paigutus!B35="","",Paigutus!B35)</f>
        <v>Taavi</v>
      </c>
      <c r="D37" s="49" t="n">
        <v>8281</v>
      </c>
    </row>
    <row r="38" customFormat="false" ht="15.75" hidden="false" customHeight="false" outlineLevel="0" collapsed="false">
      <c r="A38" s="40" t="n">
        <v>31</v>
      </c>
      <c r="B38" s="40" t="str">
        <f aca="false">IF(Paigutus!C36="","",(Paigutus!C36))</f>
        <v>Rättel</v>
      </c>
      <c r="C38" s="40" t="str">
        <f aca="false">IF(Paigutus!B36="","",Paigutus!B36)</f>
        <v>Romet</v>
      </c>
      <c r="D38" s="49" t="n">
        <v>8412</v>
      </c>
    </row>
    <row r="39" customFormat="false" ht="15.75" hidden="false" customHeight="false" outlineLevel="0" collapsed="false">
      <c r="A39" s="40" t="n">
        <v>32</v>
      </c>
      <c r="B39" s="40" t="str">
        <f aca="false">IF(Paigutus!C37="","",(Paigutus!C37))</f>
        <v>Bollverk</v>
      </c>
      <c r="C39" s="40" t="str">
        <f aca="false">IF(Paigutus!B37="","",Paigutus!B37)</f>
        <v>Karlis</v>
      </c>
      <c r="D39" s="49" t="n">
        <v>6239</v>
      </c>
    </row>
    <row r="40" customFormat="false" ht="15.75" hidden="false" customHeight="false" outlineLevel="0" collapsed="false">
      <c r="A40" s="40" t="n">
        <v>33</v>
      </c>
      <c r="B40" s="40" t="str">
        <f aca="false">IF(Paigutus!C38="","",(Paigutus!C38))</f>
        <v>Buusman</v>
      </c>
      <c r="C40" s="40" t="str">
        <f aca="false">IF(Paigutus!B38="","",Paigutus!B38)</f>
        <v>Romi</v>
      </c>
      <c r="D40" s="49" t="n">
        <v>7167</v>
      </c>
    </row>
    <row r="41" customFormat="false" ht="15.75" hidden="false" customHeight="false" outlineLevel="0" collapsed="false">
      <c r="A41" s="40" t="n">
        <v>34</v>
      </c>
      <c r="B41" s="40" t="str">
        <f aca="false">IF(Paigutus!C39="","",(Paigutus!C39))</f>
        <v>Loorents</v>
      </c>
      <c r="C41" s="40" t="str">
        <f aca="false">IF(Paigutus!B39="","",Paigutus!B39)</f>
        <v>Janar</v>
      </c>
      <c r="D41" s="49" t="n">
        <v>8205</v>
      </c>
    </row>
    <row r="42" customFormat="false" ht="15.75" hidden="false" customHeight="false" outlineLevel="0" collapsed="false">
      <c r="A42" s="40" t="n">
        <v>35</v>
      </c>
      <c r="B42" s="40" t="str">
        <f aca="false">IF(Paigutus!C40="","",(Paigutus!C40))</f>
        <v>Härmaste</v>
      </c>
      <c r="C42" s="40" t="str">
        <f aca="false">IF(Paigutus!B40="","",Paigutus!B40)</f>
        <v>Oskar</v>
      </c>
      <c r="D42" s="49" t="n">
        <v>7571</v>
      </c>
    </row>
    <row r="43" customFormat="false" ht="15.75" hidden="false" customHeight="false" outlineLevel="0" collapsed="false">
      <c r="A43" s="40" t="n">
        <v>36</v>
      </c>
      <c r="B43" s="40" t="str">
        <f aca="false">IF(Paigutus!C41="","",(Paigutus!C41))</f>
        <v>Puntso</v>
      </c>
      <c r="C43" s="40" t="str">
        <f aca="false">IF(Paigutus!B41="","",Paigutus!B41)</f>
        <v>Martin</v>
      </c>
      <c r="D43" s="50" t="n">
        <v>39780</v>
      </c>
    </row>
    <row r="44" customFormat="false" ht="15.75" hidden="false" customHeight="false" outlineLevel="0" collapsed="false">
      <c r="A44" s="40" t="n">
        <v>37</v>
      </c>
      <c r="D44" s="49" t="str">
        <f aca="false">IF(Paigutus!F42="","",Paigutus!F42)</f>
        <v/>
      </c>
    </row>
    <row r="45" customFormat="false" ht="15.75" hidden="false" customHeight="false" outlineLevel="0" collapsed="false">
      <c r="A45" s="40" t="n">
        <v>38</v>
      </c>
      <c r="D45" s="49" t="str">
        <f aca="false">IF(Paigutus!F43="","",Paigutus!F43)</f>
        <v/>
      </c>
    </row>
    <row r="46" customFormat="false" ht="15.75" hidden="false" customHeight="false" outlineLevel="0" collapsed="false">
      <c r="A46" s="40" t="n">
        <v>39</v>
      </c>
      <c r="D46" s="49" t="str">
        <f aca="false">IF(Paigutus!F44="","",Paigutus!F44)</f>
        <v/>
      </c>
    </row>
    <row r="47" customFormat="false" ht="15.75" hidden="false" customHeight="false" outlineLevel="0" collapsed="false">
      <c r="A47" s="40" t="n">
        <v>40</v>
      </c>
      <c r="D47" s="49" t="str">
        <f aca="false">IF(Paigutus!F45="","",Paigutus!F45)</f>
        <v/>
      </c>
    </row>
    <row r="48" customFormat="false" ht="15.75" hidden="false" customHeight="false" outlineLevel="0" collapsed="false">
      <c r="A48" s="40" t="n">
        <v>41</v>
      </c>
      <c r="D48" s="49" t="str">
        <f aca="false">IF(Paigutus!F46="","",Paigutus!F46)</f>
        <v/>
      </c>
    </row>
    <row r="49" customFormat="false" ht="15.75" hidden="false" customHeight="false" outlineLevel="0" collapsed="false">
      <c r="A49" s="40" t="n">
        <v>42</v>
      </c>
      <c r="D49" s="49" t="str">
        <f aca="false">IF(Paigutus!F47="","",Paigutus!F47)</f>
        <v/>
      </c>
    </row>
    <row r="50" customFormat="false" ht="15.75" hidden="false" customHeight="false" outlineLevel="0" collapsed="false">
      <c r="A50" s="40" t="n">
        <v>43</v>
      </c>
      <c r="D50" s="49" t="str">
        <f aca="false">IF(Paigutus!F48="","",Paigutus!F48)</f>
        <v/>
      </c>
    </row>
    <row r="51" customFormat="false" ht="15.75" hidden="false" customHeight="false" outlineLevel="0" collapsed="false">
      <c r="A51" s="40" t="n">
        <v>44</v>
      </c>
      <c r="D51" s="49" t="str">
        <f aca="false">IF(Paigutus!F49="","",Paigutus!F49)</f>
        <v/>
      </c>
    </row>
    <row r="52" customFormat="false" ht="15.75" hidden="false" customHeight="false" outlineLevel="0" collapsed="false">
      <c r="A52" s="40" t="n">
        <v>45</v>
      </c>
      <c r="D52" s="49" t="str">
        <f aca="false">IF(Paigutus!F50="","",Paigutus!F50)</f>
        <v/>
      </c>
    </row>
    <row r="53" customFormat="false" ht="15.75" hidden="false" customHeight="false" outlineLevel="0" collapsed="false">
      <c r="A53" s="40" t="n">
        <v>46</v>
      </c>
      <c r="D53" s="49" t="str">
        <f aca="false">IF(Paigutus!F51="","",Paigutus!F51)</f>
        <v/>
      </c>
    </row>
    <row r="54" customFormat="false" ht="15.75" hidden="false" customHeight="false" outlineLevel="0" collapsed="false">
      <c r="A54" s="40" t="n">
        <v>47</v>
      </c>
      <c r="D54" s="49" t="str">
        <f aca="false">IF(Paigutus!F52="","",Paigutus!F52)</f>
        <v/>
      </c>
    </row>
    <row r="55" customFormat="false" ht="15.75" hidden="false" customHeight="false" outlineLevel="0" collapsed="false">
      <c r="A55" s="40" t="n">
        <v>48</v>
      </c>
      <c r="D55" s="49" t="str">
        <f aca="false">IF(Paigutus!F53="","",Paigutus!F53)</f>
        <v/>
      </c>
    </row>
    <row r="57" customFormat="false" ht="15.75" hidden="false" customHeight="false" outlineLevel="0" collapsed="false">
      <c r="A57" s="42" t="s">
        <v>227</v>
      </c>
      <c r="B57" s="42" t="s">
        <v>228</v>
      </c>
      <c r="C57" s="42" t="s">
        <v>229</v>
      </c>
      <c r="D57" s="43" t="s">
        <v>230</v>
      </c>
      <c r="E57" s="42" t="s">
        <v>231</v>
      </c>
      <c r="F57" s="43" t="s">
        <v>232</v>
      </c>
      <c r="G57" s="43" t="s">
        <v>233</v>
      </c>
      <c r="H57" s="43" t="s">
        <v>234</v>
      </c>
    </row>
    <row r="58" customFormat="false" ht="15.75" hidden="false" customHeight="false" outlineLevel="0" collapsed="false">
      <c r="A58" s="40" t="n">
        <f aca="false">Mängud!A2</f>
        <v>101</v>
      </c>
      <c r="C58" s="40" t="n">
        <f aca="false">IF(D58="","",VLOOKUP(D58,Paigutus!$D$6:$E$53,2,FALSE()))</f>
        <v>32</v>
      </c>
      <c r="D58" s="49" t="str">
        <f aca="false">IF(Mängud!E2="","",Mängud!E2)</f>
        <v>Karlis Bollverk</v>
      </c>
      <c r="E58" s="40" t="n">
        <f aca="false">IF(F58="","",VLOOKUP(F58,Paigutus!$D$6:$E$53,2,FALSE()))</f>
        <v>33</v>
      </c>
      <c r="F58" s="49" t="str">
        <f aca="false">IF(D58="","",IF(D58=Mängud!C2,Mängud!B2,Mängud!C2))</f>
        <v>Romi Buusman</v>
      </c>
      <c r="G58" s="49" t="str">
        <f aca="false">IF(Mängud!F2="","",Mängud!F2)</f>
        <v>3:1</v>
      </c>
    </row>
    <row r="59" customFormat="false" ht="15.75" hidden="false" customHeight="false" outlineLevel="0" collapsed="false">
      <c r="A59" s="40" t="n">
        <f aca="false">Mängud!A3</f>
        <v>102</v>
      </c>
      <c r="D59" s="49"/>
      <c r="F59" s="49"/>
      <c r="G59" s="49"/>
    </row>
    <row r="60" customFormat="false" ht="15.75" hidden="false" customHeight="false" outlineLevel="0" collapsed="false">
      <c r="A60" s="40" t="n">
        <f aca="false">Mängud!A4</f>
        <v>103</v>
      </c>
      <c r="D60" s="49"/>
      <c r="F60" s="49"/>
      <c r="G60" s="49"/>
    </row>
    <row r="61" customFormat="false" ht="15.75" hidden="false" customHeight="false" outlineLevel="0" collapsed="false">
      <c r="A61" s="40" t="n">
        <f aca="false">Mängud!A5</f>
        <v>104</v>
      </c>
      <c r="D61" s="49"/>
      <c r="F61" s="49"/>
      <c r="G61" s="49"/>
    </row>
    <row r="62" customFormat="false" ht="15.75" hidden="false" customHeight="false" outlineLevel="0" collapsed="false">
      <c r="A62" s="40" t="n">
        <f aca="false">Mängud!A6</f>
        <v>105</v>
      </c>
      <c r="C62" s="40" t="str">
        <f aca="false">IF(D62="","",VLOOKUP(D62,Paigutus!$D$6:$E$53,2,FALSE()))</f>
        <v/>
      </c>
      <c r="D62" s="49"/>
      <c r="F62" s="49"/>
      <c r="G62" s="49"/>
    </row>
    <row r="63" customFormat="false" ht="15.75" hidden="false" customHeight="false" outlineLevel="0" collapsed="false">
      <c r="A63" s="40" t="n">
        <f aca="false">Mängud!A7</f>
        <v>106</v>
      </c>
      <c r="C63" s="40" t="str">
        <f aca="false">IF(D63="","",VLOOKUP(D63,Paigutus!$D$6:$E$53,2,FALSE()))</f>
        <v/>
      </c>
      <c r="D63" s="49"/>
      <c r="F63" s="49"/>
      <c r="G63" s="49"/>
    </row>
    <row r="64" customFormat="false" ht="15.75" hidden="false" customHeight="false" outlineLevel="0" collapsed="false">
      <c r="A64" s="40" t="n">
        <f aca="false">Mängud!A8</f>
        <v>107</v>
      </c>
      <c r="D64" s="49"/>
      <c r="F64" s="49"/>
      <c r="G64" s="49"/>
    </row>
    <row r="65" customFormat="false" ht="15.75" hidden="false" customHeight="false" outlineLevel="0" collapsed="false">
      <c r="A65" s="40" t="n">
        <f aca="false">Mängud!A9</f>
        <v>108</v>
      </c>
      <c r="C65" s="40" t="n">
        <f aca="false">IF(D65="","",VLOOKUP(D65,Paigutus!$D$6:$E$53,2,FALSE()))</f>
        <v>29</v>
      </c>
      <c r="D65" s="49" t="str">
        <f aca="false">IF(Mängud!E9="","",Mängud!E9)</f>
        <v>Erika Seffer-müller</v>
      </c>
      <c r="E65" s="40" t="n">
        <f aca="false">IF(F65="","",VLOOKUP(F65,Paigutus!$D$6:$E$53,2,FALSE()))</f>
        <v>36</v>
      </c>
      <c r="F65" s="49" t="str">
        <f aca="false">IF(D65="","",IF(D65=Mängud!C9,Mängud!B9,Mängud!C9))</f>
        <v>Martin Puntso</v>
      </c>
      <c r="G65" s="49" t="str">
        <f aca="false">IF(Mängud!F9="","",Mängud!F9)</f>
        <v>3:0</v>
      </c>
    </row>
    <row r="66" customFormat="false" ht="15.75" hidden="false" customHeight="false" outlineLevel="0" collapsed="false">
      <c r="A66" s="40" t="n">
        <f aca="false">Mängud!A10</f>
        <v>109</v>
      </c>
      <c r="C66" s="40" t="n">
        <f aca="false">IF(D66="","",VLOOKUP(D66,Paigutus!$D$6:$E$53,2,FALSE()))</f>
        <v>30</v>
      </c>
      <c r="D66" s="49" t="str">
        <f aca="false">IF(Mängud!E10="","",Mängud!E10)</f>
        <v>Taavi Miku</v>
      </c>
      <c r="E66" s="40" t="n">
        <f aca="false">IF(F66="","",VLOOKUP(F66,Paigutus!$D$6:$E$53,2,FALSE()))</f>
        <v>35</v>
      </c>
      <c r="F66" s="49" t="str">
        <f aca="false">IF(D66="","",IF(D66=Mängud!C10,Mängud!B10,Mängud!C10))</f>
        <v>Oskar Härmaste</v>
      </c>
      <c r="G66" s="49" t="str">
        <f aca="false">IF(Mängud!F10="","",Mängud!F10)</f>
        <v>3:0</v>
      </c>
    </row>
    <row r="67" customFormat="false" ht="15.75" hidden="false" customHeight="false" outlineLevel="0" collapsed="false">
      <c r="A67" s="40" t="n">
        <f aca="false">Mängud!A11</f>
        <v>110</v>
      </c>
      <c r="D67" s="49"/>
      <c r="F67" s="49"/>
      <c r="G67" s="49"/>
    </row>
    <row r="68" customFormat="false" ht="15.75" hidden="false" customHeight="false" outlineLevel="0" collapsed="false">
      <c r="A68" s="40" t="n">
        <f aca="false">Mängud!A12</f>
        <v>111</v>
      </c>
      <c r="D68" s="49"/>
      <c r="F68" s="49"/>
      <c r="G68" s="49"/>
    </row>
    <row r="69" customFormat="false" ht="15.75" hidden="false" customHeight="false" outlineLevel="0" collapsed="false">
      <c r="A69" s="40" t="n">
        <f aca="false">Mängud!A13</f>
        <v>112</v>
      </c>
      <c r="C69" s="40" t="str">
        <f aca="false">IF(D69="","",VLOOKUP(D69,Paigutus!$D$6:$E$53,2,FALSE()))</f>
        <v/>
      </c>
      <c r="D69" s="49"/>
      <c r="F69" s="49"/>
      <c r="G69" s="49"/>
    </row>
    <row r="70" customFormat="false" ht="15.75" hidden="false" customHeight="false" outlineLevel="0" collapsed="false">
      <c r="A70" s="40" t="n">
        <f aca="false">Mängud!A14</f>
        <v>113</v>
      </c>
      <c r="D70" s="49"/>
      <c r="F70" s="49"/>
      <c r="G70" s="49"/>
    </row>
    <row r="71" customFormat="false" ht="15.75" hidden="false" customHeight="false" outlineLevel="0" collapsed="false">
      <c r="A71" s="40" t="n">
        <f aca="false">Mängud!A15</f>
        <v>114</v>
      </c>
      <c r="D71" s="49"/>
      <c r="F71" s="49"/>
      <c r="G71" s="49"/>
    </row>
    <row r="72" customFormat="false" ht="15.75" hidden="false" customHeight="false" outlineLevel="0" collapsed="false">
      <c r="A72" s="40" t="n">
        <f aca="false">Mängud!A16</f>
        <v>115</v>
      </c>
      <c r="D72" s="49"/>
      <c r="F72" s="49"/>
      <c r="G72" s="49"/>
    </row>
    <row r="73" customFormat="false" ht="15.75" hidden="false" customHeight="false" outlineLevel="0" collapsed="false">
      <c r="A73" s="40" t="n">
        <f aca="false">Mängud!A17</f>
        <v>116</v>
      </c>
      <c r="C73" s="40" t="n">
        <f aca="false">IF(D73="","",VLOOKUP(D73,Paigutus!$D$6:$E$53,2,FALSE()))</f>
        <v>31</v>
      </c>
      <c r="D73" s="49" t="str">
        <f aca="false">IF(Mängud!E17="","",Mängud!E17)</f>
        <v>Romet Rättel</v>
      </c>
      <c r="E73" s="40" t="n">
        <f aca="false">IF(F73="","",VLOOKUP(F73,Paigutus!$D$6:$E$53,2,FALSE()))</f>
        <v>34</v>
      </c>
      <c r="F73" s="49" t="str">
        <f aca="false">IF(D73="","",IF(D73=Mängud!C17,Mängud!B17,Mängud!C17))</f>
        <v>Janar Loorents</v>
      </c>
      <c r="G73" s="49" t="str">
        <f aca="false">IF(Mängud!F17="","",Mängud!F17)</f>
        <v>3:0</v>
      </c>
    </row>
    <row r="74" customFormat="false" ht="15.75" hidden="false" customHeight="false" outlineLevel="0" collapsed="false">
      <c r="A74" s="40" t="n">
        <f aca="false">Mängud!A18</f>
        <v>117</v>
      </c>
      <c r="C74" s="40" t="n">
        <f aca="false">IF(D74="","",VLOOKUP(D74,Paigutus!$D$6:$E$53,2,FALSE()))</f>
        <v>1</v>
      </c>
      <c r="D74" s="49" t="str">
        <f aca="false">IF(Mängud!E18="","",Mängud!E18)</f>
        <v>Kuido Põder</v>
      </c>
      <c r="E74" s="40" t="n">
        <f aca="false">IF(F74="","",VLOOKUP(F74,Paigutus!$D$6:$E$53,2,FALSE()))</f>
        <v>32</v>
      </c>
      <c r="F74" s="49" t="str">
        <f aca="false">IF(D74="","",IF(D74=Mängud!C18,Mängud!B18,Mängud!C18))</f>
        <v>Karlis Bollverk</v>
      </c>
      <c r="G74" s="49" t="str">
        <f aca="false">IF(Mängud!F18="","",Mängud!F18)</f>
        <v>3:0</v>
      </c>
    </row>
    <row r="75" customFormat="false" ht="15.75" hidden="false" customHeight="false" outlineLevel="0" collapsed="false">
      <c r="A75" s="40" t="n">
        <f aca="false">Mängud!A19</f>
        <v>118</v>
      </c>
      <c r="C75" s="40" t="n">
        <f aca="false">IF(D75="","",VLOOKUP(D75,Paigutus!$D$6:$E$53,2,FALSE()))</f>
        <v>17</v>
      </c>
      <c r="D75" s="49" t="str">
        <f aca="false">IF(Mängud!E19="","",Mängud!E19)</f>
        <v>Arne Kruuse</v>
      </c>
      <c r="E75" s="40" t="n">
        <f aca="false">IF(F75="","",VLOOKUP(F75,Paigutus!$D$6:$E$53,2,FALSE()))</f>
        <v>16</v>
      </c>
      <c r="F75" s="49" t="str">
        <f aca="false">IF(D75="","",IF(D75=Mängud!C19,Mängud!B19,Mängud!C19))</f>
        <v>Tamur Vanker</v>
      </c>
      <c r="G75" s="49" t="str">
        <f aca="false">IF(Mängud!F19="","",Mängud!F19)</f>
        <v>3:1</v>
      </c>
    </row>
    <row r="76" customFormat="false" ht="15.75" hidden="false" customHeight="false" outlineLevel="0" collapsed="false">
      <c r="A76" s="40" t="n">
        <f aca="false">Mängud!A20</f>
        <v>119</v>
      </c>
      <c r="C76" s="40" t="n">
        <f aca="false">IF(D76="","",VLOOKUP(D76,Paigutus!$D$6:$E$53,2,FALSE()))</f>
        <v>9</v>
      </c>
      <c r="D76" s="49" t="str">
        <f aca="false">IF(Mängud!E20="","",Mängud!E20)</f>
        <v>Priit Eiver</v>
      </c>
      <c r="E76" s="40" t="n">
        <f aca="false">IF(F76="","",VLOOKUP(F76,Paigutus!$D$6:$E$53,2,FALSE()))</f>
        <v>24</v>
      </c>
      <c r="F76" s="49" t="str">
        <f aca="false">IF(D76="","",IF(D76=Mängud!C20,Mängud!B20,Mängud!C20))</f>
        <v>Kalev Puk</v>
      </c>
      <c r="G76" s="49" t="str">
        <f aca="false">IF(Mängud!F20="","",Mängud!F20)</f>
        <v>3:0</v>
      </c>
    </row>
    <row r="77" customFormat="false" ht="15.75" hidden="false" customHeight="false" outlineLevel="0" collapsed="false">
      <c r="A77" s="40" t="n">
        <f aca="false">Mängud!A21</f>
        <v>120</v>
      </c>
      <c r="C77" s="40" t="n">
        <f aca="false">IF(D77="","",VLOOKUP(D77,Paigutus!$D$6:$E$53,2,FALSE()))</f>
        <v>8</v>
      </c>
      <c r="D77" s="49" t="str">
        <f aca="false">IF(Mängud!E21="","",Mängud!E21)</f>
        <v>Ants Hendrikson</v>
      </c>
      <c r="E77" s="40" t="n">
        <f aca="false">IF(F77="","",VLOOKUP(F77,Paigutus!$D$6:$E$53,2,FALSE()))</f>
        <v>25</v>
      </c>
      <c r="F77" s="49" t="str">
        <f aca="false">IF(D77="","",IF(D77=Mängud!C21,Mängud!B21,Mängud!C21))</f>
        <v>Toomas Riive</v>
      </c>
      <c r="G77" s="49" t="str">
        <f aca="false">IF(Mängud!F21="","",Mängud!F21)</f>
        <v>3:0</v>
      </c>
    </row>
    <row r="78" customFormat="false" ht="15.75" hidden="false" customHeight="false" outlineLevel="0" collapsed="false">
      <c r="A78" s="40" t="n">
        <f aca="false">Mängud!A22</f>
        <v>121</v>
      </c>
      <c r="C78" s="40" t="n">
        <f aca="false">IF(D78="","",VLOOKUP(D78,Paigutus!$D$6:$E$53,2,FALSE()))</f>
        <v>5</v>
      </c>
      <c r="D78" s="49" t="str">
        <f aca="false">IF(Mängud!E22="","",Mängud!E22)</f>
        <v>Kalju Kalda</v>
      </c>
      <c r="E78" s="40" t="n">
        <f aca="false">IF(F78="","",VLOOKUP(F78,Paigutus!$D$6:$E$53,2,FALSE()))</f>
        <v>28</v>
      </c>
      <c r="F78" s="49" t="str">
        <f aca="false">IF(D78="","",IF(D78=Mängud!C22,Mängud!B22,Mängud!C22))</f>
        <v>Vahur Männa</v>
      </c>
      <c r="G78" s="49" t="str">
        <f aca="false">IF(Mängud!F22="","",Mängud!F22)</f>
        <v>3:0</v>
      </c>
    </row>
    <row r="79" customFormat="false" ht="15.75" hidden="false" customHeight="false" outlineLevel="0" collapsed="false">
      <c r="A79" s="40" t="n">
        <f aca="false">Mängud!A23</f>
        <v>122</v>
      </c>
      <c r="C79" s="40" t="n">
        <f aca="false">IF(D79="","",VLOOKUP(D79,Paigutus!$D$6:$E$53,2,FALSE()))</f>
        <v>21</v>
      </c>
      <c r="D79" s="49" t="str">
        <f aca="false">IF(Mängud!E23="","",Mängud!E23)</f>
        <v>Karolin Figol</v>
      </c>
      <c r="E79" s="40" t="n">
        <f aca="false">IF(F79="","",VLOOKUP(F79,Paigutus!$D$6:$E$53,2,FALSE()))</f>
        <v>12</v>
      </c>
      <c r="F79" s="49" t="str">
        <f aca="false">IF(D79="","",IF(D79=Mängud!C23,Mängud!B23,Mängud!C23))</f>
        <v>Maie Enni</v>
      </c>
      <c r="G79" s="49" t="str">
        <f aca="false">IF(Mängud!F23="","",Mängud!F23)</f>
        <v>3:2</v>
      </c>
    </row>
    <row r="80" customFormat="false" ht="15.75" hidden="false" customHeight="false" outlineLevel="0" collapsed="false">
      <c r="A80" s="40" t="n">
        <f aca="false">Mängud!A24</f>
        <v>123</v>
      </c>
      <c r="C80" s="40" t="n">
        <f aca="false">IF(D80="","",VLOOKUP(D80,Paigutus!$D$6:$E$53,2,FALSE()))</f>
        <v>20</v>
      </c>
      <c r="D80" s="49" t="str">
        <f aca="false">IF(Mängud!E24="","",Mängud!E24)</f>
        <v>Ene Laur</v>
      </c>
      <c r="E80" s="40" t="n">
        <f aca="false">IF(F80="","",VLOOKUP(F80,Paigutus!$D$6:$E$53,2,FALSE()))</f>
        <v>13</v>
      </c>
      <c r="F80" s="49" t="str">
        <f aca="false">IF(D80="","",IF(D80=Mängud!C24,Mängud!B24,Mängud!C24))</f>
        <v>Marika Kotka</v>
      </c>
      <c r="G80" s="49" t="str">
        <f aca="false">IF(Mängud!F24="","",Mängud!F24)</f>
        <v>3:0</v>
      </c>
    </row>
    <row r="81" customFormat="false" ht="15.75" hidden="false" customHeight="false" outlineLevel="0" collapsed="false">
      <c r="A81" s="40" t="n">
        <f aca="false">Mängud!A25</f>
        <v>124</v>
      </c>
      <c r="C81" s="40" t="n">
        <f aca="false">IF(D81="","",VLOOKUP(D81,Paigutus!$D$6:$E$53,2,FALSE()))</f>
        <v>4</v>
      </c>
      <c r="D81" s="49" t="str">
        <f aca="false">IF(Mängud!E25="","",Mängud!E25)</f>
        <v>Allan Salla</v>
      </c>
      <c r="E81" s="40" t="n">
        <f aca="false">IF(F81="","",VLOOKUP(F81,Paigutus!$D$6:$E$53,2,FALSE()))</f>
        <v>29</v>
      </c>
      <c r="F81" s="49" t="str">
        <f aca="false">IF(D81="","",IF(D81=Mängud!C25,Mängud!B25,Mängud!C25))</f>
        <v>Erika Seffer-müller</v>
      </c>
      <c r="G81" s="49" t="str">
        <f aca="false">IF(Mängud!F25="","",Mängud!F25)</f>
        <v>3:0</v>
      </c>
    </row>
    <row r="82" customFormat="false" ht="15.75" hidden="false" customHeight="false" outlineLevel="0" collapsed="false">
      <c r="A82" s="40" t="n">
        <f aca="false">Mängud!A26</f>
        <v>125</v>
      </c>
      <c r="C82" s="40" t="n">
        <f aca="false">IF(D82="","",VLOOKUP(D82,Paigutus!$D$6:$E$53,2,FALSE()))</f>
        <v>3</v>
      </c>
      <c r="D82" s="49" t="str">
        <f aca="false">IF(Mängud!E26="","",Mängud!E26)</f>
        <v>Andres Somer</v>
      </c>
      <c r="E82" s="40" t="n">
        <f aca="false">IF(F82="","",VLOOKUP(F82,Paigutus!$D$6:$E$53,2,FALSE()))</f>
        <v>30</v>
      </c>
      <c r="F82" s="49" t="str">
        <f aca="false">IF(D82="","",IF(D82=Mängud!C26,Mängud!B26,Mängud!C26))</f>
        <v>Taavi Miku</v>
      </c>
      <c r="G82" s="49" t="str">
        <f aca="false">IF(Mängud!F26="","",Mängud!F26)</f>
        <v>3:0</v>
      </c>
    </row>
    <row r="83" customFormat="false" ht="15.75" hidden="false" customHeight="false" outlineLevel="0" collapsed="false">
      <c r="A83" s="40" t="n">
        <f aca="false">Mängud!A27</f>
        <v>126</v>
      </c>
      <c r="C83" s="40" t="n">
        <f aca="false">IF(D83="","",VLOOKUP(D83,Paigutus!$D$6:$E$53,2,FALSE()))</f>
        <v>19</v>
      </c>
      <c r="D83" s="49" t="str">
        <f aca="false">IF(Mängud!E27="","",Mängud!E27)</f>
        <v>Heino Vanker</v>
      </c>
      <c r="E83" s="40" t="n">
        <f aca="false">IF(F83="","",VLOOKUP(F83,Paigutus!$D$6:$E$53,2,FALSE()))</f>
        <v>14</v>
      </c>
      <c r="F83" s="49" t="str">
        <f aca="false">IF(D83="","",IF(D83=Mängud!C27,Mängud!B27,Mängud!C27))</f>
        <v>Raigo Rommot</v>
      </c>
      <c r="G83" s="49" t="str">
        <f aca="false">IF(Mängud!F27="","",Mängud!F27)</f>
        <v>3:2</v>
      </c>
    </row>
    <row r="84" customFormat="false" ht="15.75" hidden="false" customHeight="false" outlineLevel="0" collapsed="false">
      <c r="A84" s="40" t="n">
        <f aca="false">Mängud!A28</f>
        <v>127</v>
      </c>
      <c r="C84" s="40" t="n">
        <f aca="false">IF(D84="","",VLOOKUP(D84,Paigutus!$D$6:$E$53,2,FALSE()))</f>
        <v>11</v>
      </c>
      <c r="D84" s="49" t="str">
        <f aca="false">IF(Mängud!E28="","",Mängud!E28)</f>
        <v>Ain Raid</v>
      </c>
      <c r="E84" s="40" t="n">
        <f aca="false">IF(F84="","",VLOOKUP(F84,Paigutus!$D$6:$E$53,2,FALSE()))</f>
        <v>22</v>
      </c>
      <c r="F84" s="49" t="str">
        <f aca="false">IF(D84="","",IF(D84=Mängud!C28,Mängud!B28,Mängud!C28))</f>
        <v>Aleksander Tuhkanen</v>
      </c>
      <c r="G84" s="49" t="str">
        <f aca="false">IF(Mängud!F28="","",Mängud!F28)</f>
        <v>3:1</v>
      </c>
    </row>
    <row r="85" customFormat="false" ht="15.75" hidden="false" customHeight="false" outlineLevel="0" collapsed="false">
      <c r="A85" s="40" t="n">
        <f aca="false">Mängud!A29</f>
        <v>128</v>
      </c>
      <c r="C85" s="40" t="n">
        <f aca="false">IF(D85="","",VLOOKUP(D85,Paigutus!$D$6:$E$53,2,FALSE()))</f>
        <v>6</v>
      </c>
      <c r="D85" s="49" t="str">
        <f aca="false">IF(Mängud!E29="","",Mängud!E29)</f>
        <v>Keit Reinsalu</v>
      </c>
      <c r="E85" s="40" t="n">
        <f aca="false">IF(F85="","",VLOOKUP(F85,Paigutus!$D$6:$E$53,2,FALSE()))</f>
        <v>27</v>
      </c>
      <c r="F85" s="49" t="str">
        <f aca="false">IF(D85="","",IF(D85=Mängud!C29,Mängud!B29,Mängud!C29))</f>
        <v>Heiki Hansar</v>
      </c>
      <c r="G85" s="49" t="str">
        <f aca="false">IF(Mängud!F29="","",Mängud!F29)</f>
        <v>3:0</v>
      </c>
    </row>
    <row r="86" customFormat="false" ht="15.75" hidden="false" customHeight="false" outlineLevel="0" collapsed="false">
      <c r="A86" s="40" t="n">
        <f aca="false">Mängud!A30</f>
        <v>129</v>
      </c>
      <c r="C86" s="40" t="n">
        <f aca="false">IF(D86="","",VLOOKUP(D86,Paigutus!$D$6:$E$53,2,FALSE()))</f>
        <v>7</v>
      </c>
      <c r="D86" s="49" t="str">
        <f aca="false">IF(Mängud!E30="","",Mängud!E30)</f>
        <v>Allar Oviir</v>
      </c>
      <c r="E86" s="40" t="n">
        <f aca="false">IF(F86="","",VLOOKUP(F86,Paigutus!$D$6:$E$53,2,FALSE()))</f>
        <v>26</v>
      </c>
      <c r="F86" s="49" t="str">
        <f aca="false">IF(D86="","",IF(D86=Mängud!C30,Mängud!B30,Mängud!C30))</f>
        <v>Oleg Rättel</v>
      </c>
      <c r="G86" s="49" t="str">
        <f aca="false">IF(Mängud!F30="","",Mängud!F30)</f>
        <v>3:1</v>
      </c>
    </row>
    <row r="87" customFormat="false" ht="15.75" hidden="false" customHeight="false" outlineLevel="0" collapsed="false">
      <c r="A87" s="40" t="n">
        <f aca="false">Mängud!A31</f>
        <v>130</v>
      </c>
      <c r="C87" s="40" t="n">
        <f aca="false">IF(D87="","",VLOOKUP(D87,Paigutus!$D$6:$E$53,2,FALSE()))</f>
        <v>10</v>
      </c>
      <c r="D87" s="49" t="str">
        <f aca="false">IF(Mängud!E31="","",Mängud!E31)</f>
        <v>Rene Kaljuvee</v>
      </c>
      <c r="E87" s="40" t="n">
        <f aca="false">IF(F87="","",VLOOKUP(F87,Paigutus!$D$6:$E$53,2,FALSE()))</f>
        <v>23</v>
      </c>
      <c r="F87" s="49" t="str">
        <f aca="false">IF(D87="","",IF(D87=Mängud!C31,Mängud!B31,Mängud!C31))</f>
        <v>Kristi Kruusimaa</v>
      </c>
      <c r="G87" s="49" t="str">
        <f aca="false">IF(Mängud!F31="","",Mängud!F31)</f>
        <v>3:0</v>
      </c>
    </row>
    <row r="88" customFormat="false" ht="15.75" hidden="false" customHeight="false" outlineLevel="0" collapsed="false">
      <c r="A88" s="40" t="n">
        <f aca="false">Mängud!A32</f>
        <v>131</v>
      </c>
      <c r="C88" s="40" t="n">
        <f aca="false">IF(D88="","",VLOOKUP(D88,Paigutus!$D$6:$E$53,2,FALSE()))</f>
        <v>15</v>
      </c>
      <c r="D88" s="49" t="str">
        <f aca="false">IF(Mängud!E32="","",Mängud!E32)</f>
        <v>Toomas Hansar</v>
      </c>
      <c r="E88" s="40" t="n">
        <f aca="false">IF(F88="","",VLOOKUP(F88,Paigutus!$D$6:$E$53,2,FALSE()))</f>
        <v>18</v>
      </c>
      <c r="F88" s="49" t="str">
        <f aca="false">IF(D88="","",IF(D88=Mängud!C32,Mängud!B32,Mängud!C32))</f>
        <v>Mati Türk</v>
      </c>
      <c r="G88" s="49" t="str">
        <f aca="false">IF(Mängud!F32="","",Mängud!F32)</f>
        <v>3:1</v>
      </c>
    </row>
    <row r="89" customFormat="false" ht="15.75" hidden="false" customHeight="false" outlineLevel="0" collapsed="false">
      <c r="A89" s="40" t="n">
        <f aca="false">Mängud!A33</f>
        <v>132</v>
      </c>
      <c r="C89" s="40" t="n">
        <f aca="false">IF(D89="","",VLOOKUP(D89,Paigutus!$D$6:$E$53,2,FALSE()))</f>
        <v>2</v>
      </c>
      <c r="D89" s="49" t="str">
        <f aca="false">IF(Mängud!E33="","",Mängud!E33)</f>
        <v>Aksel Laks</v>
      </c>
      <c r="E89" s="40" t="n">
        <f aca="false">IF(F89="","",VLOOKUP(F89,Paigutus!$D$6:$E$53,2,FALSE()))</f>
        <v>31</v>
      </c>
      <c r="F89" s="49" t="str">
        <f aca="false">IF(D89="","",IF(D89=Mängud!C33,Mängud!B33,Mängud!C33))</f>
        <v>Romet Rättel</v>
      </c>
      <c r="G89" s="49" t="str">
        <f aca="false">IF(Mängud!F33="","",Mängud!F33)</f>
        <v>3:0</v>
      </c>
    </row>
    <row r="90" customFormat="false" ht="15.75" hidden="false" customHeight="false" outlineLevel="0" collapsed="false">
      <c r="A90" s="40" t="n">
        <f aca="false">Mängud!A34</f>
        <v>133</v>
      </c>
      <c r="C90" s="40" t="n">
        <f aca="false">IF(D90="","",VLOOKUP(D90,Paigutus!$D$6:$E$53,2,FALSE()))</f>
        <v>30</v>
      </c>
      <c r="D90" s="49" t="str">
        <f aca="false">IF(Mängud!E34="","",Mängud!E34)</f>
        <v>Taavi Miku</v>
      </c>
      <c r="E90" s="40" t="n">
        <f aca="false">IF(F90="","",VLOOKUP(F90,Paigutus!$D$6:$E$53,2,FALSE()))</f>
        <v>33</v>
      </c>
      <c r="F90" s="49" t="str">
        <f aca="false">IF(D90="","",IF(D90=Mängud!C34,Mängud!B34,Mängud!C34))</f>
        <v>Romi Buusman</v>
      </c>
      <c r="G90" s="49" t="str">
        <f aca="false">IF(Mängud!F34="","",Mängud!F34)</f>
        <v>3:0</v>
      </c>
    </row>
    <row r="91" customFormat="false" ht="15.75" hidden="false" customHeight="false" outlineLevel="0" collapsed="false">
      <c r="A91" s="40" t="n">
        <f aca="false">Mängud!A35</f>
        <v>134</v>
      </c>
      <c r="D91" s="49"/>
      <c r="F91" s="49"/>
      <c r="G91" s="49"/>
    </row>
    <row r="92" customFormat="false" ht="15.75" hidden="false" customHeight="false" outlineLevel="0" collapsed="false">
      <c r="A92" s="40" t="n">
        <f aca="false">Mängud!A36</f>
        <v>135</v>
      </c>
      <c r="D92" s="49"/>
      <c r="F92" s="49"/>
      <c r="G92" s="49"/>
    </row>
    <row r="93" customFormat="false" ht="15.75" hidden="false" customHeight="false" outlineLevel="0" collapsed="false">
      <c r="A93" s="40" t="n">
        <f aca="false">Mängud!A37</f>
        <v>136</v>
      </c>
      <c r="D93" s="49"/>
      <c r="F93" s="49"/>
      <c r="G93" s="49"/>
    </row>
    <row r="94" customFormat="false" ht="15.75" hidden="false" customHeight="false" outlineLevel="0" collapsed="false">
      <c r="A94" s="40" t="n">
        <f aca="false">Mängud!A38</f>
        <v>137</v>
      </c>
      <c r="D94" s="49"/>
      <c r="F94" s="49"/>
      <c r="G94" s="49"/>
    </row>
    <row r="95" customFormat="false" ht="15.75" hidden="false" customHeight="false" outlineLevel="0" collapsed="false">
      <c r="A95" s="40" t="n">
        <f aca="false">Mängud!A39</f>
        <v>138</v>
      </c>
      <c r="D95" s="49"/>
      <c r="F95" s="49"/>
      <c r="G95" s="49"/>
    </row>
    <row r="96" customFormat="false" ht="15.75" hidden="false" customHeight="false" outlineLevel="0" collapsed="false">
      <c r="A96" s="40" t="n">
        <f aca="false">Mängud!A40</f>
        <v>139</v>
      </c>
      <c r="D96" s="49"/>
      <c r="F96" s="49"/>
      <c r="G96" s="49"/>
    </row>
    <row r="97" customFormat="false" ht="15.75" hidden="false" customHeight="false" outlineLevel="0" collapsed="false">
      <c r="A97" s="40" t="n">
        <f aca="false">Mängud!A41</f>
        <v>140</v>
      </c>
      <c r="C97" s="40" t="n">
        <f aca="false">IF(D97="","",VLOOKUP(D97,Paigutus!$D$6:$E$53,2,FALSE()))</f>
        <v>31</v>
      </c>
      <c r="D97" s="49" t="str">
        <f aca="false">IF(Mängud!E41="","",Mängud!E41)</f>
        <v>Romet Rättel</v>
      </c>
      <c r="E97" s="40" t="n">
        <f aca="false">IF(F97="","",VLOOKUP(F97,Paigutus!$D$6:$E$53,2,FALSE()))</f>
        <v>36</v>
      </c>
      <c r="F97" s="49" t="str">
        <f aca="false">IF(D97="","",IF(D97=Mängud!C41,Mängud!B41,Mängud!C41))</f>
        <v>Martin Puntso</v>
      </c>
      <c r="G97" s="49" t="str">
        <f aca="false">IF(Mängud!F41="","",Mängud!F41)</f>
        <v>3:0</v>
      </c>
    </row>
    <row r="98" customFormat="false" ht="15.75" hidden="false" customHeight="false" outlineLevel="0" collapsed="false">
      <c r="A98" s="40" t="n">
        <f aca="false">Mängud!A42</f>
        <v>141</v>
      </c>
      <c r="C98" s="40" t="n">
        <f aca="false">IF(D98="","",VLOOKUP(D98,Paigutus!$D$6:$E$53,2,FALSE()))</f>
        <v>32</v>
      </c>
      <c r="D98" s="49" t="str">
        <f aca="false">IF(Mängud!E42="","",Mängud!E42)</f>
        <v>Karlis Bollverk</v>
      </c>
      <c r="E98" s="40" t="n">
        <f aca="false">IF(F98="","",VLOOKUP(F98,Paigutus!$D$6:$E$53,2,FALSE()))</f>
        <v>35</v>
      </c>
      <c r="F98" s="49" t="str">
        <f aca="false">IF(D98="","",IF(D98=Mängud!C42,Mängud!B42,Mängud!C42))</f>
        <v>Oskar Härmaste</v>
      </c>
      <c r="G98" s="49" t="str">
        <f aca="false">IF(Mängud!F42="","",Mängud!F42)</f>
        <v>3:0</v>
      </c>
    </row>
    <row r="99" customFormat="false" ht="15.75" hidden="false" customHeight="false" outlineLevel="0" collapsed="false">
      <c r="A99" s="40" t="n">
        <f aca="false">Mängud!A43</f>
        <v>142</v>
      </c>
      <c r="D99" s="49"/>
      <c r="F99" s="49"/>
      <c r="G99" s="49"/>
    </row>
    <row r="100" customFormat="false" ht="15.75" hidden="false" customHeight="false" outlineLevel="0" collapsed="false">
      <c r="A100" s="40" t="n">
        <f aca="false">Mängud!A44</f>
        <v>143</v>
      </c>
      <c r="D100" s="49"/>
      <c r="F100" s="49"/>
      <c r="G100" s="49"/>
    </row>
    <row r="101" customFormat="false" ht="15.75" hidden="false" customHeight="false" outlineLevel="0" collapsed="false">
      <c r="A101" s="40" t="n">
        <f aca="false">Mängud!A45</f>
        <v>144</v>
      </c>
      <c r="D101" s="49"/>
      <c r="F101" s="49"/>
      <c r="G101" s="49"/>
    </row>
    <row r="102" customFormat="false" ht="15.75" hidden="false" customHeight="false" outlineLevel="0" collapsed="false">
      <c r="A102" s="40" t="n">
        <f aca="false">Mängud!A46</f>
        <v>145</v>
      </c>
      <c r="D102" s="49"/>
      <c r="F102" s="49"/>
      <c r="G102" s="49"/>
    </row>
    <row r="103" customFormat="false" ht="15.75" hidden="false" customHeight="false" outlineLevel="0" collapsed="false">
      <c r="A103" s="40" t="n">
        <f aca="false">Mängud!A47</f>
        <v>146</v>
      </c>
      <c r="D103" s="49"/>
      <c r="F103" s="49"/>
      <c r="G103" s="49"/>
    </row>
    <row r="104" customFormat="false" ht="15.75" hidden="false" customHeight="false" outlineLevel="0" collapsed="false">
      <c r="A104" s="40" t="n">
        <f aca="false">Mängud!A48</f>
        <v>147</v>
      </c>
      <c r="D104" s="49"/>
      <c r="F104" s="49"/>
      <c r="G104" s="49"/>
    </row>
    <row r="105" customFormat="false" ht="15.75" hidden="false" customHeight="false" outlineLevel="0" collapsed="false">
      <c r="A105" s="40" t="n">
        <f aca="false">Mängud!A49</f>
        <v>148</v>
      </c>
      <c r="C105" s="40" t="n">
        <f aca="false">IF(D105="","",VLOOKUP(D105,Paigutus!$D$6:$E$53,2,FALSE()))</f>
        <v>29</v>
      </c>
      <c r="D105" s="49" t="str">
        <f aca="false">IF(Mängud!E49="","",Mängud!E49)</f>
        <v>Erika Seffer-müller</v>
      </c>
      <c r="E105" s="40" t="n">
        <f aca="false">IF(F105="","",VLOOKUP(F105,Paigutus!$D$6:$E$53,2,FALSE()))</f>
        <v>34</v>
      </c>
      <c r="F105" s="49" t="str">
        <f aca="false">IF(D105="","",IF(D105=Mängud!C49,Mängud!B49,Mängud!C49))</f>
        <v>Janar Loorents</v>
      </c>
      <c r="G105" s="49" t="str">
        <f aca="false">IF(Mängud!F49="","",Mängud!F49)</f>
        <v>3:1</v>
      </c>
    </row>
    <row r="106" customFormat="false" ht="15.75" hidden="false" customHeight="false" outlineLevel="0" collapsed="false">
      <c r="A106" s="40" t="n">
        <f aca="false">Mängud!A50</f>
        <v>149</v>
      </c>
      <c r="C106" s="40" t="n">
        <f aca="false">IF(D106="","",VLOOKUP(D106,Paigutus!$D$6:$E$53,2,FALSE()))</f>
        <v>1</v>
      </c>
      <c r="D106" s="49" t="str">
        <f aca="false">IF(Mängud!E50="","",Mängud!E50)</f>
        <v>Kuido Põder</v>
      </c>
      <c r="E106" s="40" t="n">
        <f aca="false">IF(F106="","",VLOOKUP(F106,Paigutus!$D$6:$E$53,2,FALSE()))</f>
        <v>17</v>
      </c>
      <c r="F106" s="49" t="str">
        <f aca="false">IF(D106="","",IF(D106=Mängud!C50,Mängud!B50,Mängud!C50))</f>
        <v>Arne Kruuse</v>
      </c>
      <c r="G106" s="49" t="str">
        <f aca="false">IF(Mängud!F50="","",Mängud!F50)</f>
        <v>3:0</v>
      </c>
    </row>
    <row r="107" customFormat="false" ht="15.75" hidden="false" customHeight="false" outlineLevel="0" collapsed="false">
      <c r="A107" s="40" t="n">
        <f aca="false">Mängud!A51</f>
        <v>150</v>
      </c>
      <c r="C107" s="40" t="n">
        <f aca="false">IF(D107="","",VLOOKUP(D107,Paigutus!$D$6:$E$53,2,FALSE()))</f>
        <v>8</v>
      </c>
      <c r="D107" s="49" t="str">
        <f aca="false">IF(Mängud!E51="","",Mängud!E51)</f>
        <v>Ants Hendrikson</v>
      </c>
      <c r="E107" s="40" t="n">
        <f aca="false">IF(F107="","",VLOOKUP(F107,Paigutus!$D$6:$E$53,2,FALSE()))</f>
        <v>9</v>
      </c>
      <c r="F107" s="49" t="str">
        <f aca="false">IF(D107="","",IF(D107=Mängud!C51,Mängud!B51,Mängud!C51))</f>
        <v>Priit Eiver</v>
      </c>
      <c r="G107" s="49" t="str">
        <f aca="false">IF(Mängud!F51="","",Mängud!F51)</f>
        <v>3:1</v>
      </c>
    </row>
    <row r="108" customFormat="false" ht="15.75" hidden="false" customHeight="false" outlineLevel="0" collapsed="false">
      <c r="A108" s="40" t="n">
        <f aca="false">Mängud!A52</f>
        <v>151</v>
      </c>
      <c r="C108" s="40" t="n">
        <f aca="false">IF(D108="","",VLOOKUP(D108,Paigutus!$D$6:$E$53,2,FALSE()))</f>
        <v>5</v>
      </c>
      <c r="D108" s="49" t="str">
        <f aca="false">IF(Mängud!E52="","",Mängud!E52)</f>
        <v>Kalju Kalda</v>
      </c>
      <c r="E108" s="40" t="n">
        <f aca="false">IF(F108="","",VLOOKUP(F108,Paigutus!$D$6:$E$53,2,FALSE()))</f>
        <v>21</v>
      </c>
      <c r="F108" s="49" t="str">
        <f aca="false">IF(D108="","",IF(D108=Mängud!C52,Mängud!B52,Mängud!C52))</f>
        <v>Karolin Figol</v>
      </c>
      <c r="G108" s="49" t="str">
        <f aca="false">IF(Mängud!F52="","",Mängud!F52)</f>
        <v>3:0</v>
      </c>
    </row>
    <row r="109" customFormat="false" ht="15.75" hidden="false" customHeight="false" outlineLevel="0" collapsed="false">
      <c r="A109" s="40" t="n">
        <f aca="false">Mängud!A53</f>
        <v>152</v>
      </c>
      <c r="C109" s="40" t="n">
        <f aca="false">IF(D109="","",VLOOKUP(D109,Paigutus!$D$6:$E$53,2,FALSE()))</f>
        <v>4</v>
      </c>
      <c r="D109" s="49" t="str">
        <f aca="false">IF(Mängud!E53="","",Mängud!E53)</f>
        <v>Allan Salla</v>
      </c>
      <c r="E109" s="40" t="n">
        <f aca="false">IF(F109="","",VLOOKUP(F109,Paigutus!$D$6:$E$53,2,FALSE()))</f>
        <v>20</v>
      </c>
      <c r="F109" s="49" t="str">
        <f aca="false">IF(D109="","",IF(D109=Mängud!C53,Mängud!B53,Mängud!C53))</f>
        <v>Ene Laur</v>
      </c>
      <c r="G109" s="49" t="str">
        <f aca="false">IF(Mängud!F53="","",Mängud!F53)</f>
        <v>3:0</v>
      </c>
    </row>
    <row r="110" customFormat="false" ht="15.75" hidden="false" customHeight="false" outlineLevel="0" collapsed="false">
      <c r="A110" s="40" t="n">
        <f aca="false">Mängud!A54</f>
        <v>153</v>
      </c>
      <c r="C110" s="40" t="n">
        <f aca="false">IF(D110="","",VLOOKUP(D110,Paigutus!$D$6:$E$53,2,FALSE()))</f>
        <v>3</v>
      </c>
      <c r="D110" s="49" t="str">
        <f aca="false">IF(Mängud!E54="","",Mängud!E54)</f>
        <v>Andres Somer</v>
      </c>
      <c r="E110" s="40" t="n">
        <f aca="false">IF(F110="","",VLOOKUP(F110,Paigutus!$D$6:$E$53,2,FALSE()))</f>
        <v>19</v>
      </c>
      <c r="F110" s="49" t="str">
        <f aca="false">IF(D110="","",IF(D110=Mängud!C54,Mängud!B54,Mängud!C54))</f>
        <v>Heino Vanker</v>
      </c>
      <c r="G110" s="49" t="str">
        <f aca="false">IF(Mängud!F54="","",Mängud!F54)</f>
        <v>3:0</v>
      </c>
    </row>
    <row r="111" customFormat="false" ht="15.75" hidden="false" customHeight="false" outlineLevel="0" collapsed="false">
      <c r="A111" s="40" t="n">
        <f aca="false">Mängud!A55</f>
        <v>154</v>
      </c>
      <c r="C111" s="40" t="n">
        <f aca="false">IF(D111="","",VLOOKUP(D111,Paigutus!$D$6:$E$53,2,FALSE()))</f>
        <v>6</v>
      </c>
      <c r="D111" s="49" t="str">
        <f aca="false">IF(Mängud!E55="","",Mängud!E55)</f>
        <v>Keit Reinsalu</v>
      </c>
      <c r="E111" s="40" t="n">
        <f aca="false">IF(F111="","",VLOOKUP(F111,Paigutus!$D$6:$E$53,2,FALSE()))</f>
        <v>11</v>
      </c>
      <c r="F111" s="49" t="str">
        <f aca="false">IF(D111="","",IF(D111=Mängud!C55,Mängud!B55,Mängud!C55))</f>
        <v>Ain Raid</v>
      </c>
      <c r="G111" s="49" t="str">
        <f aca="false">IF(Mängud!F55="","",Mängud!F55)</f>
        <v>3:1</v>
      </c>
    </row>
    <row r="112" customFormat="false" ht="15.75" hidden="false" customHeight="false" outlineLevel="0" collapsed="false">
      <c r="A112" s="40" t="n">
        <f aca="false">Mängud!A56</f>
        <v>155</v>
      </c>
      <c r="C112" s="40" t="n">
        <f aca="false">IF(D112="","",VLOOKUP(D112,Paigutus!$D$6:$E$53,2,FALSE()))</f>
        <v>10</v>
      </c>
      <c r="D112" s="49" t="str">
        <f aca="false">IF(Mängud!E56="","",Mängud!E56)</f>
        <v>Rene Kaljuvee</v>
      </c>
      <c r="E112" s="40" t="n">
        <f aca="false">IF(F112="","",VLOOKUP(F112,Paigutus!$D$6:$E$53,2,FALSE()))</f>
        <v>7</v>
      </c>
      <c r="F112" s="49" t="str">
        <f aca="false">IF(D112="","",IF(D112=Mängud!C56,Mängud!B56,Mängud!C56))</f>
        <v>Allar Oviir</v>
      </c>
      <c r="G112" s="49" t="str">
        <f aca="false">IF(Mängud!F56="","",Mängud!F56)</f>
        <v>3:0</v>
      </c>
    </row>
    <row r="113" customFormat="false" ht="15.75" hidden="false" customHeight="false" outlineLevel="0" collapsed="false">
      <c r="A113" s="40" t="n">
        <f aca="false">Mängud!A57</f>
        <v>156</v>
      </c>
      <c r="C113" s="40" t="n">
        <f aca="false">IF(D113="","",VLOOKUP(D113,Paigutus!$D$6:$E$53,2,FALSE()))</f>
        <v>2</v>
      </c>
      <c r="D113" s="49" t="str">
        <f aca="false">IF(Mängud!E57="","",Mängud!E57)</f>
        <v>Aksel Laks</v>
      </c>
      <c r="E113" s="40" t="n">
        <f aca="false">IF(F113="","",VLOOKUP(F113,Paigutus!$D$6:$E$53,2,FALSE()))</f>
        <v>15</v>
      </c>
      <c r="F113" s="49" t="str">
        <f aca="false">IF(D113="","",IF(D113=Mängud!C57,Mängud!B57,Mängud!C57))</f>
        <v>Toomas Hansar</v>
      </c>
      <c r="G113" s="49" t="str">
        <f aca="false">IF(Mängud!F57="","",Mängud!F57)</f>
        <v>3:1</v>
      </c>
    </row>
    <row r="114" customFormat="false" ht="15.75" hidden="false" customHeight="false" outlineLevel="0" collapsed="false">
      <c r="A114" s="40" t="n">
        <f aca="false">Mängud!A58</f>
        <v>157</v>
      </c>
      <c r="C114" s="40" t="n">
        <f aca="false">IF(D114="","",VLOOKUP(D114,Paigutus!$D$6:$E$53,2,FALSE()))</f>
        <v>14</v>
      </c>
      <c r="D114" s="49" t="str">
        <f aca="false">IF(Mängud!E58="","",Mängud!E58)</f>
        <v>Raigo Rommot</v>
      </c>
      <c r="E114" s="40" t="n">
        <f aca="false">IF(F114="","",VLOOKUP(F114,Paigutus!$D$6:$E$53,2,FALSE()))</f>
        <v>30</v>
      </c>
      <c r="F114" s="49" t="str">
        <f aca="false">IF(D114="","",IF(D114=Mängud!C58,Mängud!B58,Mängud!C58))</f>
        <v>Taavi Miku</v>
      </c>
      <c r="G114" s="49" t="str">
        <f aca="false">IF(Mängud!F58="","",Mängud!F58)</f>
        <v>3:0</v>
      </c>
    </row>
    <row r="115" customFormat="false" ht="15.75" hidden="false" customHeight="false" outlineLevel="0" collapsed="false">
      <c r="A115" s="40" t="n">
        <f aca="false">Mängud!A59</f>
        <v>158</v>
      </c>
      <c r="C115" s="40" t="n">
        <f aca="false">IF(D115="","",VLOOKUP(D115,Paigutus!$D$6:$E$53,2,FALSE()))</f>
        <v>22</v>
      </c>
      <c r="D115" s="49" t="str">
        <f aca="false">IF(Mängud!E59="","",Mängud!E59)</f>
        <v>Aleksander Tuhkanen</v>
      </c>
      <c r="E115" s="40" t="n">
        <f aca="false">IF(F115="","",VLOOKUP(F115,Paigutus!$D$6:$E$53,2,FALSE()))</f>
        <v>27</v>
      </c>
      <c r="F115" s="49" t="str">
        <f aca="false">IF(D115="","",IF(D115=Mängud!C59,Mängud!B59,Mängud!C59))</f>
        <v>Heiki Hansar</v>
      </c>
      <c r="G115" s="49" t="str">
        <f aca="false">IF(Mängud!F59="","",Mängud!F59)</f>
        <v>3:2</v>
      </c>
    </row>
    <row r="116" customFormat="false" ht="15.75" hidden="false" customHeight="false" outlineLevel="0" collapsed="false">
      <c r="A116" s="40" t="n">
        <f aca="false">Mängud!A60</f>
        <v>159</v>
      </c>
      <c r="C116" s="40" t="n">
        <f aca="false">IF(D116="","",VLOOKUP(D116,Paigutus!$D$6:$E$53,2,FALSE()))</f>
        <v>26</v>
      </c>
      <c r="D116" s="49" t="str">
        <f aca="false">IF(Mängud!E60="","",Mängud!E60)</f>
        <v>Oleg Rättel</v>
      </c>
      <c r="E116" s="40" t="n">
        <f aca="false">IF(F116="","",VLOOKUP(F116,Paigutus!$D$6:$E$53,2,FALSE()))</f>
        <v>23</v>
      </c>
      <c r="F116" s="49" t="str">
        <f aca="false">IF(D116="","",IF(D116=Mängud!C60,Mängud!B60,Mängud!C60))</f>
        <v>Kristi Kruusimaa</v>
      </c>
      <c r="G116" s="49" t="str">
        <f aca="false">IF(Mängud!F60="","",Mängud!F60)</f>
        <v>3:2</v>
      </c>
    </row>
    <row r="117" customFormat="false" ht="15.75" hidden="false" customHeight="false" outlineLevel="0" collapsed="false">
      <c r="A117" s="40" t="n">
        <f aca="false">Mängud!A61</f>
        <v>160</v>
      </c>
      <c r="C117" s="40" t="n">
        <f aca="false">IF(D117="","",VLOOKUP(D117,Paigutus!$D$6:$E$53,2,FALSE()))</f>
        <v>18</v>
      </c>
      <c r="D117" s="49" t="str">
        <f aca="false">IF(Mängud!E61="","",Mängud!E61)</f>
        <v>Mati Türk</v>
      </c>
      <c r="E117" s="40" t="n">
        <f aca="false">IF(F117="","",VLOOKUP(F117,Paigutus!$D$6:$E$53,2,FALSE()))</f>
        <v>31</v>
      </c>
      <c r="F117" s="49" t="str">
        <f aca="false">IF(D117="","",IF(D117=Mängud!C61,Mängud!B61,Mängud!C61))</f>
        <v>Romet Rättel</v>
      </c>
      <c r="G117" s="49" t="str">
        <f aca="false">IF(Mängud!F61="","",Mängud!F61)</f>
        <v>3:0</v>
      </c>
    </row>
    <row r="118" customFormat="false" ht="15.75" hidden="false" customHeight="false" outlineLevel="0" collapsed="false">
      <c r="A118" s="40" t="n">
        <f aca="false">Mängud!A62</f>
        <v>161</v>
      </c>
      <c r="C118" s="40" t="n">
        <f aca="false">IF(D118="","",VLOOKUP(D118,Paigutus!$D$6:$E$53,2,FALSE()))</f>
        <v>16</v>
      </c>
      <c r="D118" s="49" t="str">
        <f aca="false">IF(Mängud!E62="","",Mängud!E62)</f>
        <v>Tamur Vanker</v>
      </c>
      <c r="E118" s="40" t="n">
        <f aca="false">IF(F118="","",VLOOKUP(F118,Paigutus!$D$6:$E$53,2,FALSE()))</f>
        <v>32</v>
      </c>
      <c r="F118" s="49" t="str">
        <f aca="false">IF(D118="","",IF(D118=Mängud!C62,Mängud!B62,Mängud!C62))</f>
        <v>Karlis Bollverk</v>
      </c>
      <c r="G118" s="49" t="str">
        <f aca="false">IF(Mängud!F62="","",Mängud!F62)</f>
        <v>3:1</v>
      </c>
    </row>
    <row r="119" customFormat="false" ht="15.75" hidden="false" customHeight="false" outlineLevel="0" collapsed="false">
      <c r="A119" s="40" t="n">
        <f aca="false">Mängud!A63</f>
        <v>162</v>
      </c>
      <c r="C119" s="40" t="n">
        <f aca="false">IF(D119="","",VLOOKUP(D119,Paigutus!$D$6:$E$53,2,FALSE()))</f>
        <v>25</v>
      </c>
      <c r="D119" s="49" t="str">
        <f aca="false">IF(Mängud!E63="","",Mängud!E63)</f>
        <v>Toomas Riive</v>
      </c>
      <c r="E119" s="40" t="n">
        <f aca="false">IF(F119="","",VLOOKUP(F119,Paigutus!$D$6:$E$53,2,FALSE()))</f>
        <v>24</v>
      </c>
      <c r="F119" s="49" t="str">
        <f aca="false">IF(D119="","",IF(D119=Mängud!C63,Mängud!B63,Mängud!C63))</f>
        <v>Kalev Puk</v>
      </c>
      <c r="G119" s="49" t="str">
        <f aca="false">IF(Mängud!F63="","",Mängud!F63)</f>
        <v>3:0</v>
      </c>
    </row>
    <row r="120" customFormat="false" ht="15.75" hidden="false" customHeight="false" outlineLevel="0" collapsed="false">
      <c r="A120" s="40" t="n">
        <f aca="false">Mängud!A64</f>
        <v>163</v>
      </c>
      <c r="C120" s="40" t="n">
        <f aca="false">IF(D120="","",VLOOKUP(D120,Paigutus!$D$6:$E$53,2,FALSE()))</f>
        <v>28</v>
      </c>
      <c r="D120" s="49" t="str">
        <f aca="false">IF(Mängud!E64="","",Mängud!E64)</f>
        <v>Vahur Männa</v>
      </c>
      <c r="E120" s="40" t="n">
        <f aca="false">IF(F120="","",VLOOKUP(F120,Paigutus!$D$6:$E$53,2,FALSE()))</f>
        <v>12</v>
      </c>
      <c r="F120" s="49" t="str">
        <f aca="false">IF(D120="","",IF(D120=Mängud!C64,Mängud!B64,Mängud!C64))</f>
        <v>Maie Enni</v>
      </c>
      <c r="G120" s="49" t="str">
        <f aca="false">IF(Mängud!F64="","",Mängud!F64)</f>
        <v>3:1</v>
      </c>
    </row>
    <row r="121" customFormat="false" ht="15.75" hidden="false" customHeight="false" outlineLevel="0" collapsed="false">
      <c r="A121" s="40" t="n">
        <f aca="false">Mängud!A65</f>
        <v>164</v>
      </c>
      <c r="C121" s="40" t="n">
        <f aca="false">IF(D121="","",VLOOKUP(D121,Paigutus!$D$6:$E$53,2,FALSE()))</f>
        <v>13</v>
      </c>
      <c r="D121" s="49" t="str">
        <f aca="false">IF(Mängud!E65="","",Mängud!E65)</f>
        <v>Marika Kotka</v>
      </c>
      <c r="E121" s="40" t="n">
        <f aca="false">IF(F121="","",VLOOKUP(F121,Paigutus!$D$6:$E$53,2,FALSE()))</f>
        <v>29</v>
      </c>
      <c r="F121" s="49" t="str">
        <f aca="false">IF(D121="","",IF(D121=Mängud!C65,Mängud!B65,Mängud!C65))</f>
        <v>Erika Seffer-müller</v>
      </c>
      <c r="G121" s="49" t="str">
        <f aca="false">IF(Mängud!F65="","",Mängud!F65)</f>
        <v>3:0</v>
      </c>
    </row>
    <row r="122" customFormat="false" ht="15.75" hidden="false" customHeight="false" outlineLevel="0" collapsed="false">
      <c r="A122" s="40" t="n">
        <f aca="false">Mängud!A66</f>
        <v>165</v>
      </c>
      <c r="D122" s="49"/>
      <c r="F122" s="49"/>
      <c r="G122" s="49"/>
    </row>
    <row r="123" customFormat="false" ht="15.75" hidden="false" customHeight="false" outlineLevel="0" collapsed="false">
      <c r="A123" s="40" t="n">
        <f aca="false">Mängud!A67</f>
        <v>166</v>
      </c>
      <c r="D123" s="49"/>
      <c r="F123" s="49"/>
      <c r="G123" s="49"/>
    </row>
    <row r="124" customFormat="false" ht="15.75" hidden="false" customHeight="false" outlineLevel="0" collapsed="false">
      <c r="A124" s="40" t="n">
        <f aca="false">Mängud!A68</f>
        <v>167</v>
      </c>
      <c r="D124" s="49"/>
      <c r="F124" s="49"/>
      <c r="G124" s="49"/>
    </row>
    <row r="125" customFormat="false" ht="15.75" hidden="false" customHeight="false" outlineLevel="0" collapsed="false">
      <c r="A125" s="40" t="n">
        <f aca="false">Mängud!A69</f>
        <v>168</v>
      </c>
      <c r="D125" s="49"/>
      <c r="F125" s="49"/>
      <c r="G125" s="49"/>
    </row>
    <row r="126" customFormat="false" ht="15.75" hidden="false" customHeight="false" outlineLevel="0" collapsed="false">
      <c r="A126" s="40" t="n">
        <f aca="false">Mängud!A70</f>
        <v>169</v>
      </c>
      <c r="D126" s="49"/>
      <c r="F126" s="49"/>
      <c r="G126" s="49"/>
    </row>
    <row r="127" customFormat="false" ht="15.75" hidden="false" customHeight="false" outlineLevel="0" collapsed="false">
      <c r="A127" s="40" t="n">
        <f aca="false">Mängud!A71</f>
        <v>170</v>
      </c>
      <c r="D127" s="49"/>
      <c r="F127" s="49"/>
      <c r="G127" s="49"/>
    </row>
    <row r="128" customFormat="false" ht="15.75" hidden="false" customHeight="false" outlineLevel="0" collapsed="false">
      <c r="A128" s="40" t="n">
        <f aca="false">Mängud!A72</f>
        <v>171</v>
      </c>
      <c r="D128" s="49"/>
      <c r="F128" s="49"/>
      <c r="G128" s="49"/>
    </row>
    <row r="129" customFormat="false" ht="15.75" hidden="false" customHeight="false" outlineLevel="0" collapsed="false">
      <c r="A129" s="40" t="n">
        <f aca="false">Mängud!A73</f>
        <v>172</v>
      </c>
      <c r="D129" s="49"/>
      <c r="F129" s="49"/>
      <c r="G129" s="49"/>
    </row>
    <row r="130" customFormat="false" ht="15.75" hidden="false" customHeight="false" outlineLevel="0" collapsed="false">
      <c r="A130" s="40" t="n">
        <f aca="false">Mängud!A74</f>
        <v>173</v>
      </c>
      <c r="C130" s="40" t="n">
        <f aca="false">IF(D130="","",VLOOKUP(D130,Paigutus!$D$6:$E$53,2,FALSE()))</f>
        <v>1</v>
      </c>
      <c r="D130" s="49" t="str">
        <f aca="false">IF(Mängud!E74="","",Mängud!E74)</f>
        <v>Kuido Põder</v>
      </c>
      <c r="E130" s="40" t="n">
        <f aca="false">IF(F130="","",VLOOKUP(F130,Paigutus!$D$6:$E$53,2,FALSE()))</f>
        <v>8</v>
      </c>
      <c r="F130" s="49" t="str">
        <f aca="false">IF(D130="","",IF(D130=Mängud!C74,Mängud!B74,Mängud!C74))</f>
        <v>Ants Hendrikson</v>
      </c>
      <c r="G130" s="49" t="str">
        <f aca="false">IF(Mängud!F74="","",Mängud!F74)</f>
        <v>3:2</v>
      </c>
    </row>
    <row r="131" customFormat="false" ht="15.75" hidden="false" customHeight="false" outlineLevel="0" collapsed="false">
      <c r="A131" s="40" t="n">
        <f aca="false">Mängud!A75</f>
        <v>174</v>
      </c>
      <c r="C131" s="40" t="n">
        <f aca="false">IF(D131="","",VLOOKUP(D131,Paigutus!$D$6:$E$53,2,FALSE()))</f>
        <v>4</v>
      </c>
      <c r="D131" s="49" t="str">
        <f aca="false">IF(Mängud!E75="","",Mängud!E75)</f>
        <v>Allan Salla</v>
      </c>
      <c r="E131" s="40" t="n">
        <f aca="false">IF(F131="","",VLOOKUP(F131,Paigutus!$D$6:$E$53,2,FALSE()))</f>
        <v>5</v>
      </c>
      <c r="F131" s="49" t="str">
        <f aca="false">IF(D131="","",IF(D131=Mängud!C75,Mängud!B75,Mängud!C75))</f>
        <v>Kalju Kalda</v>
      </c>
      <c r="G131" s="49" t="str">
        <f aca="false">IF(Mängud!F75="","",Mängud!F75)</f>
        <v>3:0</v>
      </c>
    </row>
    <row r="132" customFormat="false" ht="15.75" hidden="false" customHeight="false" outlineLevel="0" collapsed="false">
      <c r="A132" s="40" t="n">
        <f aca="false">Mängud!A76</f>
        <v>175</v>
      </c>
      <c r="C132" s="40" t="n">
        <f aca="false">IF(D132="","",VLOOKUP(D132,Paigutus!$D$6:$E$53,2,FALSE()))</f>
        <v>3</v>
      </c>
      <c r="D132" s="49" t="str">
        <f aca="false">IF(Mängud!E76="","",Mängud!E76)</f>
        <v>Andres Somer</v>
      </c>
      <c r="E132" s="40" t="n">
        <f aca="false">IF(F132="","",VLOOKUP(F132,Paigutus!$D$6:$E$53,2,FALSE()))</f>
        <v>6</v>
      </c>
      <c r="F132" s="49" t="str">
        <f aca="false">IF(D132="","",IF(D132=Mängud!C76,Mängud!B76,Mängud!C76))</f>
        <v>Keit Reinsalu</v>
      </c>
      <c r="G132" s="49" t="str">
        <f aca="false">IF(Mängud!F76="","",Mängud!F76)</f>
        <v>3:0</v>
      </c>
    </row>
    <row r="133" customFormat="false" ht="15.75" hidden="false" customHeight="false" outlineLevel="0" collapsed="false">
      <c r="A133" s="40" t="n">
        <f aca="false">Mängud!A77</f>
        <v>176</v>
      </c>
      <c r="C133" s="40" t="n">
        <f aca="false">IF(D133="","",VLOOKUP(D133,Paigutus!$D$6:$E$53,2,FALSE()))</f>
        <v>2</v>
      </c>
      <c r="D133" s="49" t="str">
        <f aca="false">IF(Mängud!E77="","",Mängud!E77)</f>
        <v>Aksel Laks</v>
      </c>
      <c r="E133" s="40" t="n">
        <f aca="false">IF(F133="","",VLOOKUP(F133,Paigutus!$D$6:$E$53,2,FALSE()))</f>
        <v>10</v>
      </c>
      <c r="F133" s="49" t="str">
        <f aca="false">IF(D133="","",IF(D133=Mängud!C77,Mängud!B77,Mängud!C77))</f>
        <v>Rene Kaljuvee</v>
      </c>
      <c r="G133" s="49" t="str">
        <f aca="false">IF(Mängud!F77="","",Mängud!F77)</f>
        <v>3:0</v>
      </c>
    </row>
    <row r="134" customFormat="false" ht="15.75" hidden="false" customHeight="false" outlineLevel="0" collapsed="false">
      <c r="A134" s="40" t="n">
        <f aca="false">Mängud!A78</f>
        <v>177</v>
      </c>
      <c r="C134" s="40" t="n">
        <f aca="false">IF(D134="","",VLOOKUP(D134,Paigutus!$D$6:$E$53,2,FALSE()))</f>
        <v>14</v>
      </c>
      <c r="D134" s="49" t="str">
        <f aca="false">IF(Mängud!E78="","",Mängud!E78)</f>
        <v>Raigo Rommot</v>
      </c>
      <c r="E134" s="40" t="n">
        <f aca="false">IF(F134="","",VLOOKUP(F134,Paigutus!$D$6:$E$53,2,FALSE()))</f>
        <v>20</v>
      </c>
      <c r="F134" s="49" t="str">
        <f aca="false">IF(D134="","",IF(D134=Mängud!C78,Mängud!B78,Mängud!C78))</f>
        <v>Ene Laur</v>
      </c>
      <c r="G134" s="49" t="str">
        <f aca="false">IF(Mängud!F78="","",Mängud!F78)</f>
        <v>3:0</v>
      </c>
    </row>
    <row r="135" customFormat="false" ht="15.75" hidden="false" customHeight="false" outlineLevel="0" collapsed="false">
      <c r="A135" s="40" t="n">
        <f aca="false">Mängud!A79</f>
        <v>178</v>
      </c>
      <c r="C135" s="40" t="n">
        <f aca="false">IF(D135="","",VLOOKUP(D135,Paigutus!$D$6:$E$53,2,FALSE()))</f>
        <v>21</v>
      </c>
      <c r="D135" s="49" t="str">
        <f aca="false">IF(Mängud!E79="","",Mängud!E79)</f>
        <v>Karolin Figol</v>
      </c>
      <c r="E135" s="40" t="n">
        <f aca="false">IF(F135="","",VLOOKUP(F135,Paigutus!$D$6:$E$53,2,FALSE()))</f>
        <v>22</v>
      </c>
      <c r="F135" s="49" t="str">
        <f aca="false">IF(D135="","",IF(D135=Mängud!C79,Mängud!B79,Mängud!C79))</f>
        <v>Aleksander Tuhkanen</v>
      </c>
      <c r="G135" s="49" t="str">
        <f aca="false">IF(Mängud!F79="","",Mängud!F79)</f>
        <v>3:2</v>
      </c>
    </row>
    <row r="136" customFormat="false" ht="15.75" hidden="false" customHeight="false" outlineLevel="0" collapsed="false">
      <c r="A136" s="40" t="n">
        <f aca="false">Mängud!A80</f>
        <v>179</v>
      </c>
      <c r="C136" s="40" t="n">
        <f aca="false">IF(D136="","",VLOOKUP(D136,Paigutus!$D$6:$E$53,2,FALSE()))</f>
        <v>9</v>
      </c>
      <c r="D136" s="49" t="str">
        <f aca="false">IF(Mängud!E80="","",Mängud!E80)</f>
        <v>Priit Eiver</v>
      </c>
      <c r="E136" s="40" t="n">
        <f aca="false">IF(F136="","",VLOOKUP(F136,Paigutus!$D$6:$E$53,2,FALSE()))</f>
        <v>26</v>
      </c>
      <c r="F136" s="49" t="str">
        <f aca="false">IF(D136="","",IF(D136=Mängud!C80,Mängud!B80,Mängud!C80))</f>
        <v>Oleg Rättel</v>
      </c>
      <c r="G136" s="49" t="str">
        <f aca="false">IF(Mängud!F80="","",Mängud!F80)</f>
        <v>3:1</v>
      </c>
    </row>
    <row r="137" customFormat="false" ht="15.75" hidden="false" customHeight="false" outlineLevel="0" collapsed="false">
      <c r="A137" s="40" t="n">
        <f aca="false">Mängud!A81</f>
        <v>180</v>
      </c>
      <c r="C137" s="40" t="n">
        <f aca="false">IF(D137="","",VLOOKUP(D137,Paigutus!$D$6:$E$53,2,FALSE()))</f>
        <v>18</v>
      </c>
      <c r="D137" s="49" t="str">
        <f aca="false">IF(Mängud!E81="","",Mängud!E81)</f>
        <v>Mati Türk</v>
      </c>
      <c r="E137" s="40" t="n">
        <f aca="false">IF(F137="","",VLOOKUP(F137,Paigutus!$D$6:$E$53,2,FALSE()))</f>
        <v>17</v>
      </c>
      <c r="F137" s="49" t="str">
        <f aca="false">IF(D137="","",IF(D137=Mängud!C81,Mängud!B81,Mängud!C81))</f>
        <v>Arne Kruuse</v>
      </c>
      <c r="G137" s="49" t="str">
        <f aca="false">IF(Mängud!F81="","",Mängud!F81)</f>
        <v>3:1</v>
      </c>
    </row>
    <row r="138" customFormat="false" ht="15.75" hidden="false" customHeight="false" outlineLevel="0" collapsed="false">
      <c r="A138" s="40" t="n">
        <f aca="false">Mängud!A82</f>
        <v>181</v>
      </c>
      <c r="C138" s="40" t="n">
        <f aca="false">IF(D138="","",VLOOKUP(D138,Paigutus!$D$6:$E$53,2,FALSE()))</f>
        <v>15</v>
      </c>
      <c r="D138" s="49" t="str">
        <f aca="false">IF(Mängud!E82="","",Mängud!E82)</f>
        <v>Toomas Hansar</v>
      </c>
      <c r="E138" s="40" t="n">
        <f aca="false">IF(F138="","",VLOOKUP(F138,Paigutus!$D$6:$E$53,2,FALSE()))</f>
        <v>16</v>
      </c>
      <c r="F138" s="49" t="str">
        <f aca="false">IF(D138="","",IF(D138=Mängud!C82,Mängud!B82,Mängud!C82))</f>
        <v>Tamur Vanker</v>
      </c>
      <c r="G138" s="49" t="str">
        <f aca="false">IF(Mängud!F82="","",Mängud!F82)</f>
        <v>3:1</v>
      </c>
    </row>
    <row r="139" customFormat="false" ht="15.75" hidden="false" customHeight="false" outlineLevel="0" collapsed="false">
      <c r="A139" s="40" t="n">
        <f aca="false">Mängud!A83</f>
        <v>182</v>
      </c>
      <c r="C139" s="40" t="n">
        <f aca="false">IF(D139="","",VLOOKUP(D139,Paigutus!$D$6:$E$53,2,FALSE()))</f>
        <v>7</v>
      </c>
      <c r="D139" s="49" t="str">
        <f aca="false">IF(Mängud!E83="","",Mängud!E83)</f>
        <v>Allar Oviir</v>
      </c>
      <c r="E139" s="40" t="n">
        <f aca="false">IF(F139="","",VLOOKUP(F139,Paigutus!$D$6:$E$53,2,FALSE()))</f>
        <v>25</v>
      </c>
      <c r="F139" s="49" t="str">
        <f aca="false">IF(D139="","",IF(D139=Mängud!C83,Mängud!B83,Mängud!C83))</f>
        <v>Toomas Riive</v>
      </c>
      <c r="G139" s="49" t="str">
        <f aca="false">IF(Mängud!F83="","",Mängud!F83)</f>
        <v>3:0</v>
      </c>
    </row>
    <row r="140" customFormat="false" ht="15.75" hidden="false" customHeight="false" outlineLevel="0" collapsed="false">
      <c r="A140" s="40" t="n">
        <f aca="false">Mängud!A84</f>
        <v>183</v>
      </c>
      <c r="C140" s="40" t="n">
        <f aca="false">IF(D140="","",VLOOKUP(D140,Paigutus!$D$6:$E$53,2,FALSE()))</f>
        <v>11</v>
      </c>
      <c r="D140" s="49" t="str">
        <f aca="false">IF(Mängud!E84="","",Mängud!E84)</f>
        <v>Ain Raid</v>
      </c>
      <c r="E140" s="40" t="n">
        <f aca="false">IF(F140="","",VLOOKUP(F140,Paigutus!$D$6:$E$53,2,FALSE()))</f>
        <v>28</v>
      </c>
      <c r="F140" s="49" t="str">
        <f aca="false">IF(D140="","",IF(D140=Mängud!C84,Mängud!B84,Mängud!C84))</f>
        <v>Vahur Männa</v>
      </c>
      <c r="G140" s="49" t="str">
        <f aca="false">IF(Mängud!F84="","",Mängud!F84)</f>
        <v>3:0</v>
      </c>
    </row>
    <row r="141" customFormat="false" ht="15.75" hidden="false" customHeight="false" outlineLevel="0" collapsed="false">
      <c r="A141" s="40" t="n">
        <f aca="false">Mängud!A85</f>
        <v>184</v>
      </c>
      <c r="C141" s="40" t="n">
        <f aca="false">IF(D141="","",VLOOKUP(D141,Paigutus!$D$6:$E$53,2,FALSE()))</f>
        <v>13</v>
      </c>
      <c r="D141" s="49" t="str">
        <f aca="false">IF(Mängud!E85="","",Mängud!E85)</f>
        <v>Marika Kotka</v>
      </c>
      <c r="E141" s="40" t="n">
        <f aca="false">IF(F141="","",VLOOKUP(F141,Paigutus!$D$6:$E$53,2,FALSE()))</f>
        <v>19</v>
      </c>
      <c r="F141" s="49" t="str">
        <f aca="false">IF(D141="","",IF(D141=Mängud!C85,Mängud!B85,Mängud!C85))</f>
        <v>Heino Vanker</v>
      </c>
      <c r="G141" s="49" t="str">
        <f aca="false">IF(Mängud!F85="","",Mängud!F85)</f>
        <v>3:0</v>
      </c>
    </row>
    <row r="142" customFormat="false" ht="15.75" hidden="false" customHeight="false" outlineLevel="0" collapsed="false">
      <c r="A142" s="40" t="n">
        <f aca="false">Mängud!A86</f>
        <v>185</v>
      </c>
      <c r="D142" s="49"/>
      <c r="F142" s="49"/>
      <c r="G142" s="49"/>
    </row>
    <row r="143" customFormat="false" ht="15.75" hidden="false" customHeight="false" outlineLevel="0" collapsed="false">
      <c r="A143" s="40" t="n">
        <f aca="false">Mängud!A87</f>
        <v>186</v>
      </c>
      <c r="D143" s="49"/>
      <c r="F143" s="49"/>
      <c r="G143" s="49"/>
    </row>
    <row r="144" customFormat="false" ht="15.75" hidden="false" customHeight="false" outlineLevel="0" collapsed="false">
      <c r="A144" s="40" t="n">
        <f aca="false">Mängud!A88</f>
        <v>187</v>
      </c>
      <c r="D144" s="49"/>
      <c r="F144" s="49"/>
      <c r="G144" s="49"/>
    </row>
    <row r="145" customFormat="false" ht="15.75" hidden="false" customHeight="false" outlineLevel="0" collapsed="false">
      <c r="A145" s="40" t="n">
        <f aca="false">Mängud!A89</f>
        <v>188</v>
      </c>
      <c r="C145" s="40" t="str">
        <f aca="false">IF(D145="","",VLOOKUP(D145,Paigutus!$D$6:$E$53,2,FALSE()))</f>
        <v/>
      </c>
      <c r="D145" s="49"/>
      <c r="F145" s="49"/>
      <c r="G145" s="49"/>
    </row>
    <row r="146" customFormat="false" ht="15.75" hidden="false" customHeight="false" outlineLevel="0" collapsed="false">
      <c r="A146" s="40" t="n">
        <f aca="false">Mängud!A90</f>
        <v>189</v>
      </c>
      <c r="C146" s="40" t="str">
        <f aca="false">IF(D146="","",VLOOKUP(D146,Paigutus!$D$6:$E$53,2,FALSE()))</f>
        <v/>
      </c>
      <c r="D146" s="49"/>
      <c r="F146" s="49"/>
      <c r="G146" s="49"/>
    </row>
    <row r="147" customFormat="false" ht="15.75" hidden="false" customHeight="false" outlineLevel="0" collapsed="false">
      <c r="A147" s="40" t="n">
        <f aca="false">Mängud!A91</f>
        <v>190</v>
      </c>
      <c r="C147" s="40" t="str">
        <f aca="false">IF(D147="","",VLOOKUP(D147,Paigutus!$D$6:$E$53,2,FALSE()))</f>
        <v/>
      </c>
      <c r="D147" s="49"/>
      <c r="F147" s="49"/>
      <c r="G147" s="49"/>
    </row>
    <row r="148" customFormat="false" ht="15.75" hidden="false" customHeight="false" outlineLevel="0" collapsed="false">
      <c r="A148" s="40" t="n">
        <f aca="false">Mängud!A92</f>
        <v>191</v>
      </c>
      <c r="C148" s="40" t="str">
        <f aca="false">IF(D148="","",VLOOKUP(D148,Paigutus!$D$6:$E$53,2,FALSE()))</f>
        <v/>
      </c>
      <c r="D148" s="49"/>
      <c r="F148" s="49"/>
      <c r="G148" s="49"/>
    </row>
    <row r="149" customFormat="false" ht="15.75" hidden="false" customHeight="false" outlineLevel="0" collapsed="false">
      <c r="A149" s="40" t="n">
        <f aca="false">Mängud!A93</f>
        <v>192</v>
      </c>
      <c r="C149" s="40" t="str">
        <f aca="false">IF(D149="","",VLOOKUP(D149,Paigutus!$D$6:$E$53,2,FALSE()))</f>
        <v/>
      </c>
      <c r="D149" s="49"/>
      <c r="F149" s="49"/>
      <c r="G149" s="49"/>
    </row>
    <row r="150" customFormat="false" ht="15.75" hidden="false" customHeight="false" outlineLevel="0" collapsed="false">
      <c r="A150" s="40" t="n">
        <f aca="false">Mängud!A94</f>
        <v>193</v>
      </c>
      <c r="C150" s="40" t="n">
        <f aca="false">IF(D150="","",VLOOKUP(D150,Paigutus!$D$6:$E$53,2,FALSE()))</f>
        <v>27</v>
      </c>
      <c r="D150" s="49" t="str">
        <f aca="false">IF(Mängud!E94="","",Mängud!E94)</f>
        <v>Heiki Hansar</v>
      </c>
      <c r="E150" s="40" t="n">
        <f aca="false">IF(F150="","",VLOOKUP(F150,Paigutus!$D$6:$E$53,2,FALSE()))</f>
        <v>30</v>
      </c>
      <c r="F150" s="49" t="str">
        <f aca="false">IF(D150="","",IF(D150=Mängud!C94,Mängud!B94,Mängud!C94))</f>
        <v>Taavi Miku</v>
      </c>
      <c r="G150" s="49" t="str">
        <f aca="false">IF(Mängud!F94="","",Mängud!F94)</f>
        <v>3:2</v>
      </c>
    </row>
    <row r="151" customFormat="false" ht="15.75" hidden="false" customHeight="false" outlineLevel="0" collapsed="false">
      <c r="A151" s="40" t="n">
        <f aca="false">Mängud!A95</f>
        <v>194</v>
      </c>
      <c r="C151" s="40" t="n">
        <f aca="false">IF(D151="","",VLOOKUP(D151,Paigutus!$D$6:$E$53,2,FALSE()))</f>
        <v>31</v>
      </c>
      <c r="D151" s="49" t="str">
        <f aca="false">IF(Mängud!E95="","",Mängud!E95)</f>
        <v>Romet Rättel</v>
      </c>
      <c r="E151" s="40" t="n">
        <f aca="false">IF(F151="","",VLOOKUP(F151,Paigutus!$D$6:$E$53,2,FALSE()))</f>
        <v>23</v>
      </c>
      <c r="F151" s="49" t="str">
        <f aca="false">IF(D151="","",IF(D151=Mängud!C95,Mängud!B95,Mängud!C95))</f>
        <v>Kristi Kruusimaa</v>
      </c>
      <c r="G151" s="49" t="str">
        <f aca="false">IF(Mängud!F95="","",Mängud!F95)</f>
        <v>3:2</v>
      </c>
    </row>
    <row r="152" customFormat="false" ht="15.75" hidden="false" customHeight="false" outlineLevel="0" collapsed="false">
      <c r="A152" s="40" t="n">
        <f aca="false">Mängud!A96</f>
        <v>195</v>
      </c>
      <c r="C152" s="40" t="n">
        <f aca="false">IF(D152="","",VLOOKUP(D152,Paigutus!$D$6:$E$53,2,FALSE()))</f>
        <v>24</v>
      </c>
      <c r="D152" s="49" t="str">
        <f aca="false">IF(Mängud!E96="","",Mängud!E96)</f>
        <v>Kalev Puk</v>
      </c>
      <c r="E152" s="40" t="n">
        <f aca="false">IF(F152="","",VLOOKUP(F152,Paigutus!$D$6:$E$53,2,FALSE()))</f>
        <v>32</v>
      </c>
      <c r="F152" s="49" t="str">
        <f aca="false">IF(D152="","",IF(D152=Mängud!C96,Mängud!B96,Mängud!C96))</f>
        <v>Karlis Bollverk</v>
      </c>
      <c r="G152" s="49" t="str">
        <f aca="false">IF(Mängud!F96="","",Mängud!F96)</f>
        <v>3:0</v>
      </c>
    </row>
    <row r="153" customFormat="false" ht="15.75" hidden="false" customHeight="false" outlineLevel="0" collapsed="false">
      <c r="A153" s="40" t="n">
        <f aca="false">Mängud!A97</f>
        <v>196</v>
      </c>
      <c r="C153" s="40" t="n">
        <f aca="false">IF(D153="","",VLOOKUP(D153,Paigutus!$D$6:$E$53,2,FALSE()))</f>
        <v>12</v>
      </c>
      <c r="D153" s="49" t="str">
        <f aca="false">IF(Mängud!E97="","",Mängud!E97)</f>
        <v>Maie Enni</v>
      </c>
      <c r="E153" s="40" t="n">
        <f aca="false">IF(F153="","",VLOOKUP(F153,Paigutus!$D$6:$E$53,2,FALSE()))</f>
        <v>29</v>
      </c>
      <c r="F153" s="49" t="str">
        <f aca="false">IF(D153="","",IF(D153=Mängud!C97,Mängud!B97,Mängud!C97))</f>
        <v>Erika Seffer-müller</v>
      </c>
      <c r="G153" s="49" t="str">
        <f aca="false">IF(Mängud!F97="","",Mängud!F97)</f>
        <v>3:0</v>
      </c>
    </row>
    <row r="154" customFormat="false" ht="15.75" hidden="false" customHeight="false" outlineLevel="0" collapsed="false">
      <c r="A154" s="40" t="n">
        <f aca="false">Mängud!A98</f>
        <v>197</v>
      </c>
      <c r="C154" s="40" t="n">
        <f aca="false">IF(D154="","",VLOOKUP(D154,Paigutus!$D$6:$E$53,2,FALSE()))</f>
        <v>21</v>
      </c>
      <c r="D154" s="49" t="str">
        <f aca="false">IF(Mängud!E98="","",Mängud!E98)</f>
        <v>Karolin Figol</v>
      </c>
      <c r="E154" s="40" t="n">
        <f aca="false">IF(F154="","",VLOOKUP(F154,Paigutus!$D$6:$E$53,2,FALSE()))</f>
        <v>14</v>
      </c>
      <c r="F154" s="49" t="str">
        <f aca="false">IF(D154="","",IF(D154=Mängud!C98,Mängud!B98,Mängud!C98))</f>
        <v>Raigo Rommot</v>
      </c>
      <c r="G154" s="49" t="str">
        <f aca="false">IF(Mängud!F98="","",Mängud!F98)</f>
        <v>3:1</v>
      </c>
    </row>
    <row r="155" customFormat="false" ht="15.75" hidden="false" customHeight="false" outlineLevel="0" collapsed="false">
      <c r="A155" s="40" t="n">
        <f aca="false">Mängud!A99</f>
        <v>198</v>
      </c>
      <c r="C155" s="40" t="n">
        <f aca="false">IF(D155="","",VLOOKUP(D155,Paigutus!$D$6:$E$53,2,FALSE()))</f>
        <v>18</v>
      </c>
      <c r="D155" s="49" t="str">
        <f aca="false">IF(Mängud!E99="","",Mängud!E99)</f>
        <v>Mati Türk</v>
      </c>
      <c r="E155" s="40" t="n">
        <f aca="false">IF(F155="","",VLOOKUP(F155,Paigutus!$D$6:$E$53,2,FALSE()))</f>
        <v>9</v>
      </c>
      <c r="F155" s="49" t="str">
        <f aca="false">IF(D155="","",IF(D155=Mängud!C99,Mängud!B99,Mängud!C99))</f>
        <v>Priit Eiver</v>
      </c>
      <c r="G155" s="49" t="str">
        <f aca="false">IF(Mängud!F99="","",Mängud!F99)</f>
        <v>3:2</v>
      </c>
    </row>
    <row r="156" customFormat="false" ht="15.75" hidden="false" customHeight="false" outlineLevel="0" collapsed="false">
      <c r="A156" s="40" t="n">
        <f aca="false">Mängud!A100</f>
        <v>199</v>
      </c>
      <c r="C156" s="40" t="n">
        <f aca="false">IF(D156="","",VLOOKUP(D156,Paigutus!$D$6:$E$53,2,FALSE()))</f>
        <v>7</v>
      </c>
      <c r="D156" s="49" t="str">
        <f aca="false">IF(Mängud!E100="","",Mängud!E100)</f>
        <v>Allar Oviir</v>
      </c>
      <c r="E156" s="40" t="n">
        <f aca="false">IF(F156="","",VLOOKUP(F156,Paigutus!$D$6:$E$53,2,FALSE()))</f>
        <v>15</v>
      </c>
      <c r="F156" s="49" t="str">
        <f aca="false">IF(D156="","",IF(D156=Mängud!C100,Mängud!B100,Mängud!C100))</f>
        <v>Toomas Hansar</v>
      </c>
      <c r="G156" s="49" t="str">
        <f aca="false">IF(Mängud!F100="","",Mängud!F100)</f>
        <v>3:0</v>
      </c>
    </row>
    <row r="157" customFormat="false" ht="15.75" hidden="false" customHeight="false" outlineLevel="0" collapsed="false">
      <c r="A157" s="40" t="n">
        <f aca="false">Mängud!A101</f>
        <v>200</v>
      </c>
      <c r="C157" s="40" t="n">
        <f aca="false">IF(D157="","",VLOOKUP(D157,Paigutus!$D$6:$E$53,2,FALSE()))</f>
        <v>11</v>
      </c>
      <c r="D157" s="49" t="str">
        <f aca="false">IF(Mängud!E101="","",Mängud!E101)</f>
        <v>Ain Raid</v>
      </c>
      <c r="E157" s="40" t="n">
        <f aca="false">IF(F157="","",VLOOKUP(F157,Paigutus!$D$6:$E$53,2,FALSE()))</f>
        <v>13</v>
      </c>
      <c r="F157" s="49" t="str">
        <f aca="false">IF(D157="","",IF(D157=Mängud!C101,Mängud!B101,Mängud!C101))</f>
        <v>Marika Kotka</v>
      </c>
      <c r="G157" s="49" t="str">
        <f aca="false">IF(Mängud!F101="","",Mängud!F101)</f>
        <v>3:2</v>
      </c>
    </row>
    <row r="158" customFormat="false" ht="15.75" hidden="false" customHeight="false" outlineLevel="0" collapsed="false">
      <c r="A158" s="40" t="n">
        <f aca="false">Mängud!A102</f>
        <v>201</v>
      </c>
      <c r="C158" s="40" t="n">
        <f aca="false">IF(D158="","",VLOOKUP(D158,Paigutus!$D$6:$E$53,2,FALSE()))</f>
        <v>22</v>
      </c>
      <c r="D158" s="49" t="str">
        <f aca="false">IF(Mängud!E102="","",Mängud!E102)</f>
        <v>Aleksander Tuhkanen</v>
      </c>
      <c r="E158" s="40" t="n">
        <f aca="false">IF(F158="","",VLOOKUP(F158,Paigutus!$D$6:$E$53,2,FALSE()))</f>
        <v>20</v>
      </c>
      <c r="F158" s="49" t="str">
        <f aca="false">IF(D158="","",IF(D158=Mängud!C102,Mängud!B102,Mängud!C102))</f>
        <v>Ene Laur</v>
      </c>
      <c r="G158" s="49" t="str">
        <f aca="false">IF(Mängud!F102="","",Mängud!F102)</f>
        <v>3:0</v>
      </c>
    </row>
    <row r="159" customFormat="false" ht="15.75" hidden="false" customHeight="false" outlineLevel="0" collapsed="false">
      <c r="A159" s="40" t="n">
        <f aca="false">Mängud!A103</f>
        <v>202</v>
      </c>
      <c r="C159" s="40" t="n">
        <f aca="false">IF(D159="","",VLOOKUP(D159,Paigutus!$D$6:$E$53,2,FALSE()))</f>
        <v>17</v>
      </c>
      <c r="D159" s="49" t="str">
        <f aca="false">IF(Mängud!E103="","",Mängud!E103)</f>
        <v>Arne Kruuse</v>
      </c>
      <c r="E159" s="40" t="n">
        <f aca="false">IF(F159="","",VLOOKUP(F159,Paigutus!$D$6:$E$53,2,FALSE()))</f>
        <v>26</v>
      </c>
      <c r="F159" s="49" t="str">
        <f aca="false">IF(D159="","",IF(D159=Mängud!C103,Mängud!B103,Mängud!C103))</f>
        <v>Oleg Rättel</v>
      </c>
      <c r="G159" s="49" t="str">
        <f aca="false">IF(Mängud!F103="","",Mängud!F103)</f>
        <v>3:0</v>
      </c>
    </row>
    <row r="160" customFormat="false" ht="15.75" hidden="false" customHeight="false" outlineLevel="0" collapsed="false">
      <c r="A160" s="40" t="n">
        <f aca="false">Mängud!A104</f>
        <v>203</v>
      </c>
      <c r="C160" s="40" t="n">
        <f aca="false">IF(D160="","",VLOOKUP(D160,Paigutus!$D$6:$E$53,2,FALSE()))</f>
        <v>25</v>
      </c>
      <c r="D160" s="49" t="str">
        <f aca="false">IF(Mängud!E104="","",Mängud!E104)</f>
        <v>Toomas Riive</v>
      </c>
      <c r="E160" s="40" t="n">
        <f aca="false">IF(F160="","",VLOOKUP(F160,Paigutus!$D$6:$E$53,2,FALSE()))</f>
        <v>16</v>
      </c>
      <c r="F160" s="49" t="str">
        <f aca="false">IF(D160="","",IF(D160=Mängud!C104,Mängud!B104,Mängud!C104))</f>
        <v>Tamur Vanker</v>
      </c>
      <c r="G160" s="49" t="str">
        <f aca="false">IF(Mängud!F104="","",Mängud!F104)</f>
        <v>3:1</v>
      </c>
    </row>
    <row r="161" customFormat="false" ht="15.75" hidden="false" customHeight="false" outlineLevel="0" collapsed="false">
      <c r="A161" s="40" t="n">
        <f aca="false">Mängud!A105</f>
        <v>204</v>
      </c>
      <c r="C161" s="40" t="n">
        <f aca="false">IF(D161="","",VLOOKUP(D161,Paigutus!$D$6:$E$53,2,FALSE()))</f>
        <v>19</v>
      </c>
      <c r="D161" s="49" t="str">
        <f aca="false">IF(Mängud!E105="","",Mängud!E105)</f>
        <v>Heino Vanker</v>
      </c>
      <c r="E161" s="40" t="n">
        <f aca="false">IF(F161="","",VLOOKUP(F161,Paigutus!$D$6:$E$53,2,FALSE()))</f>
        <v>28</v>
      </c>
      <c r="F161" s="49" t="str">
        <f aca="false">IF(D161="","",IF(D161=Mängud!C105,Mängud!B105,Mängud!C105))</f>
        <v>Vahur Männa</v>
      </c>
      <c r="G161" s="49" t="str">
        <f aca="false">IF(Mängud!F105="","",Mängud!F105)</f>
        <v>3:0</v>
      </c>
    </row>
    <row r="162" customFormat="false" ht="15.75" hidden="false" customHeight="false" outlineLevel="0" collapsed="false">
      <c r="A162" s="40" t="n">
        <f aca="false">Mängud!A106</f>
        <v>205</v>
      </c>
      <c r="C162" s="40" t="n">
        <f aca="false">IF(D162="","",VLOOKUP(D162,Paigutus!$D$6:$E$53,2,FALSE()))</f>
        <v>1</v>
      </c>
      <c r="D162" s="49" t="str">
        <f aca="false">IF(Mängud!E106="","",Mängud!E106)</f>
        <v>Kuido Põder</v>
      </c>
      <c r="E162" s="40" t="n">
        <f aca="false">IF(F162="","",VLOOKUP(F162,Paigutus!$D$6:$E$53,2,FALSE()))</f>
        <v>4</v>
      </c>
      <c r="F162" s="49" t="str">
        <f aca="false">IF(D162="","",IF(D162=Mängud!C106,Mängud!B106,Mängud!C106))</f>
        <v>Allan Salla</v>
      </c>
      <c r="G162" s="49" t="str">
        <f aca="false">IF(Mängud!F106="","",Mängud!F106)</f>
        <v>3:2</v>
      </c>
    </row>
    <row r="163" customFormat="false" ht="15.75" hidden="false" customHeight="false" outlineLevel="0" collapsed="false">
      <c r="A163" s="40" t="n">
        <f aca="false">Mängud!A107</f>
        <v>206</v>
      </c>
      <c r="C163" s="40" t="n">
        <f aca="false">IF(D163="","",VLOOKUP(D163,Paigutus!$D$6:$E$53,2,FALSE()))</f>
        <v>2</v>
      </c>
      <c r="D163" s="49" t="str">
        <f aca="false">IF(Mängud!E107="","",Mängud!E107)</f>
        <v>Aksel Laks</v>
      </c>
      <c r="E163" s="40" t="n">
        <f aca="false">IF(F163="","",VLOOKUP(F163,Paigutus!$D$6:$E$53,2,FALSE()))</f>
        <v>3</v>
      </c>
      <c r="F163" s="49" t="str">
        <f aca="false">IF(D163="","",IF(D163=Mängud!C107,Mängud!B107,Mängud!C107))</f>
        <v>Andres Somer</v>
      </c>
      <c r="G163" s="49" t="str">
        <f aca="false">IF(Mängud!F107="","",Mängud!F107)</f>
        <v>3:0</v>
      </c>
    </row>
    <row r="164" customFormat="false" ht="15.75" hidden="false" customHeight="false" outlineLevel="0" collapsed="false">
      <c r="A164" s="40" t="n">
        <f aca="false">Mängud!A108</f>
        <v>207</v>
      </c>
      <c r="D164" s="49"/>
      <c r="F164" s="49"/>
      <c r="G164" s="49"/>
    </row>
    <row r="165" customFormat="false" ht="15.75" hidden="false" customHeight="false" outlineLevel="0" collapsed="false">
      <c r="A165" s="40" t="n">
        <f aca="false">Mängud!A109</f>
        <v>208</v>
      </c>
      <c r="D165" s="49"/>
      <c r="F165" s="49"/>
      <c r="G165" s="49"/>
    </row>
    <row r="166" customFormat="false" ht="15.75" hidden="false" customHeight="false" outlineLevel="0" collapsed="false">
      <c r="A166" s="40" t="n">
        <f aca="false">Mängud!A110</f>
        <v>209</v>
      </c>
      <c r="D166" s="49"/>
      <c r="F166" s="49"/>
      <c r="G166" s="49"/>
    </row>
    <row r="167" customFormat="false" ht="15.75" hidden="false" customHeight="false" outlineLevel="0" collapsed="false">
      <c r="A167" s="40" t="n">
        <f aca="false">Mängud!A111</f>
        <v>210</v>
      </c>
      <c r="D167" s="49"/>
      <c r="F167" s="49"/>
      <c r="G167" s="49"/>
    </row>
    <row r="168" customFormat="false" ht="15.75" hidden="false" customHeight="false" outlineLevel="0" collapsed="false">
      <c r="A168" s="40" t="n">
        <f aca="false">Mängud!A112</f>
        <v>211</v>
      </c>
      <c r="D168" s="49"/>
      <c r="F168" s="49"/>
      <c r="G168" s="49"/>
    </row>
    <row r="169" customFormat="false" ht="15.75" hidden="false" customHeight="false" outlineLevel="0" collapsed="false">
      <c r="A169" s="40" t="n">
        <f aca="false">Mängud!A113</f>
        <v>212</v>
      </c>
      <c r="C169" s="40" t="str">
        <f aca="false">IF(D169="","",VLOOKUP(D169,Paigutus!$D$6:$E$53,2,FALSE()))</f>
        <v/>
      </c>
      <c r="D169" s="49"/>
      <c r="F169" s="49"/>
      <c r="G169" s="49"/>
    </row>
    <row r="170" customFormat="false" ht="15.75" hidden="false" customHeight="false" outlineLevel="0" collapsed="false">
      <c r="A170" s="40" t="n">
        <f aca="false">Mängud!A114</f>
        <v>213</v>
      </c>
      <c r="C170" s="40" t="n">
        <f aca="false">IF(D170="","",VLOOKUP(D170,Paigutus!$D$6:$E$53,2,FALSE()))</f>
        <v>33</v>
      </c>
      <c r="D170" s="49" t="str">
        <f aca="false">IF(Mängud!E114="","",Mängud!E114)</f>
        <v>Romi Buusman</v>
      </c>
      <c r="E170" s="40" t="n">
        <f aca="false">IF(F170="","",VLOOKUP(F170,Paigutus!$D$6:$E$53,2,FALSE()))</f>
        <v>36</v>
      </c>
      <c r="F170" s="49" t="str">
        <f aca="false">IF(D170="","",IF(D170=Mängud!C114,Mängud!B114,Mängud!C114))</f>
        <v>Martin Puntso</v>
      </c>
      <c r="G170" s="49" t="str">
        <f aca="false">IF(Mängud!F114="","",Mängud!F114)</f>
        <v>3:0</v>
      </c>
    </row>
    <row r="171" customFormat="false" ht="15.75" hidden="false" customHeight="false" outlineLevel="0" collapsed="false">
      <c r="A171" s="40" t="n">
        <f aca="false">Mängud!A115</f>
        <v>214</v>
      </c>
      <c r="C171" s="40" t="n">
        <f aca="false">IF(D171="","",VLOOKUP(D171,Paigutus!$D$6:$E$53,2,FALSE()))</f>
        <v>34</v>
      </c>
      <c r="D171" s="49" t="str">
        <f aca="false">IF(Mängud!E115="","",Mängud!E115)</f>
        <v>Janar Loorents</v>
      </c>
      <c r="E171" s="40" t="n">
        <f aca="false">IF(F171="","",VLOOKUP(F171,Paigutus!$D$6:$E$53,2,FALSE()))</f>
        <v>35</v>
      </c>
      <c r="F171" s="49" t="str">
        <f aca="false">IF(D171="","",IF(D171=Mängud!C115,Mängud!B115,Mängud!C115))</f>
        <v>Oskar Härmaste</v>
      </c>
      <c r="G171" s="49" t="str">
        <f aca="false">IF(Mängud!F115="","",Mängud!F115)</f>
        <v>3:2</v>
      </c>
    </row>
    <row r="172" customFormat="false" ht="15.75" hidden="false" customHeight="false" outlineLevel="0" collapsed="false">
      <c r="A172" s="40" t="n">
        <f aca="false">Mängud!A116</f>
        <v>215</v>
      </c>
      <c r="C172" s="40" t="n">
        <f aca="false">IF(D172="","",VLOOKUP(D172,Paigutus!$D$6:$E$53,2,FALSE()))</f>
        <v>10</v>
      </c>
      <c r="D172" s="49" t="str">
        <f aca="false">IF(Mängud!E116="","",Mängud!E116)</f>
        <v>Rene Kaljuvee</v>
      </c>
      <c r="E172" s="40" t="n">
        <f aca="false">IF(F172="","",VLOOKUP(F172,Paigutus!$D$6:$E$53,2,FALSE()))</f>
        <v>21</v>
      </c>
      <c r="F172" s="49" t="str">
        <f aca="false">IF(D172="","",IF(D172=Mängud!C116,Mängud!B116,Mängud!C116))</f>
        <v>Karolin Figol</v>
      </c>
      <c r="G172" s="49" t="str">
        <f aca="false">IF(Mängud!F116="","",Mängud!F116)</f>
        <v>3:0</v>
      </c>
    </row>
    <row r="173" customFormat="false" ht="15.75" hidden="false" customHeight="false" outlineLevel="0" collapsed="false">
      <c r="A173" s="40" t="n">
        <f aca="false">Mängud!A117</f>
        <v>216</v>
      </c>
      <c r="C173" s="40" t="n">
        <f aca="false">IF(D173="","",VLOOKUP(D173,Paigutus!$D$6:$E$53,2,FALSE()))</f>
        <v>6</v>
      </c>
      <c r="D173" s="49" t="str">
        <f aca="false">IF(Mängud!E117="","",Mängud!E117)</f>
        <v>Keit Reinsalu</v>
      </c>
      <c r="E173" s="40" t="n">
        <f aca="false">IF(F173="","",VLOOKUP(F173,Paigutus!$D$6:$E$53,2,FALSE()))</f>
        <v>18</v>
      </c>
      <c r="F173" s="49" t="str">
        <f aca="false">IF(D173="","",IF(D173=Mängud!C117,Mängud!B117,Mängud!C117))</f>
        <v>Mati Türk</v>
      </c>
      <c r="G173" s="49" t="str">
        <f aca="false">IF(Mängud!F117="","",Mängud!F117)</f>
        <v>3:1</v>
      </c>
    </row>
    <row r="174" customFormat="false" ht="15.75" hidden="false" customHeight="false" outlineLevel="0" collapsed="false">
      <c r="A174" s="40" t="n">
        <f aca="false">Mängud!A118</f>
        <v>217</v>
      </c>
      <c r="C174" s="40" t="n">
        <f aca="false">IF(D174="","",VLOOKUP(D174,Paigutus!$D$6:$E$53,2,FALSE()))</f>
        <v>5</v>
      </c>
      <c r="D174" s="49" t="str">
        <f aca="false">IF(Mängud!E118="","",Mängud!E118)</f>
        <v>Kalju Kalda</v>
      </c>
      <c r="E174" s="40" t="n">
        <f aca="false">IF(F174="","",VLOOKUP(F174,Paigutus!$D$6:$E$53,2,FALSE()))</f>
        <v>7</v>
      </c>
      <c r="F174" s="49" t="str">
        <f aca="false">IF(D174="","",IF(D174=Mängud!C118,Mängud!B118,Mängud!C118))</f>
        <v>Allar Oviir</v>
      </c>
      <c r="G174" s="49" t="str">
        <f aca="false">IF(Mängud!F118="","",Mängud!F118)</f>
        <v>3:0</v>
      </c>
    </row>
    <row r="175" customFormat="false" ht="15.75" hidden="false" customHeight="false" outlineLevel="0" collapsed="false">
      <c r="A175" s="40" t="n">
        <f aca="false">Mängud!A119</f>
        <v>218</v>
      </c>
      <c r="C175" s="40" t="n">
        <f aca="false">IF(D175="","",VLOOKUP(D175,Paigutus!$D$6:$E$53,2,FALSE()))</f>
        <v>11</v>
      </c>
      <c r="D175" s="49" t="str">
        <f aca="false">IF(Mängud!E119="","",Mängud!E119)</f>
        <v>Ain Raid</v>
      </c>
      <c r="E175" s="40" t="n">
        <f aca="false">IF(F175="","",VLOOKUP(F175,Paigutus!$D$6:$E$53,2,FALSE()))</f>
        <v>8</v>
      </c>
      <c r="F175" s="49" t="str">
        <f aca="false">IF(D175="","",IF(D175=Mängud!C119,Mängud!B119,Mängud!C119))</f>
        <v>Ants Hendrikson</v>
      </c>
      <c r="G175" s="49" t="str">
        <f aca="false">IF(Mängud!F119="","",Mängud!F119)</f>
        <v>3:2</v>
      </c>
    </row>
    <row r="176" customFormat="false" ht="15.75" hidden="false" customHeight="false" outlineLevel="0" collapsed="false">
      <c r="A176" s="40" t="n">
        <f aca="false">Mängud!A120</f>
        <v>219</v>
      </c>
      <c r="C176" s="40" t="n">
        <f aca="false">IF(D176="","",VLOOKUP(D176,Paigutus!$D$6:$E$53,2,FALSE()))</f>
        <v>30</v>
      </c>
      <c r="D176" s="49" t="str">
        <f aca="false">IF(Mängud!E120="","",Mängud!E120)</f>
        <v>Taavi Miku</v>
      </c>
      <c r="E176" s="40" t="n">
        <f aca="false">IF(F176="","",VLOOKUP(F176,Paigutus!$D$6:$E$53,2,FALSE()))</f>
        <v>23</v>
      </c>
      <c r="F176" s="49" t="str">
        <f aca="false">IF(D176="","",IF(D176=Mängud!C120,Mängud!B120,Mängud!C120))</f>
        <v>Kristi Kruusimaa</v>
      </c>
      <c r="G176" s="49" t="str">
        <f aca="false">IF(Mängud!F120="","",Mängud!F120)</f>
        <v>3:0</v>
      </c>
    </row>
    <row r="177" customFormat="false" ht="15.75" hidden="false" customHeight="false" outlineLevel="0" collapsed="false">
      <c r="A177" s="40" t="n">
        <f aca="false">Mängud!A121</f>
        <v>220</v>
      </c>
      <c r="C177" s="40" t="n">
        <f aca="false">IF(D177="","",VLOOKUP(D177,Paigutus!$D$6:$E$53,2,FALSE()))</f>
        <v>29</v>
      </c>
      <c r="D177" s="49" t="str">
        <f aca="false">IF(Mängud!E121="","",Mängud!E121)</f>
        <v>Erika Seffer-müller</v>
      </c>
      <c r="E177" s="40" t="n">
        <f aca="false">IF(F177="","",VLOOKUP(F177,Paigutus!$D$6:$E$53,2,FALSE()))</f>
        <v>32</v>
      </c>
      <c r="F177" s="49" t="str">
        <f aca="false">IF(D177="","",IF(D177=Mängud!C121,Mängud!B121,Mängud!C121))</f>
        <v>Karlis Bollverk</v>
      </c>
      <c r="G177" s="49" t="str">
        <f aca="false">IF(Mängud!F121="","",Mängud!F121)</f>
        <v>w.o.</v>
      </c>
    </row>
    <row r="178" customFormat="false" ht="15.75" hidden="false" customHeight="false" outlineLevel="0" collapsed="false">
      <c r="A178" s="40" t="n">
        <f aca="false">Mängud!A122</f>
        <v>221</v>
      </c>
      <c r="C178" s="40" t="n">
        <f aca="false">IF(D178="","",VLOOKUP(D178,Paigutus!$D$6:$E$53,2,FALSE()))</f>
        <v>27</v>
      </c>
      <c r="D178" s="49" t="str">
        <f aca="false">IF(Mängud!E122="","",Mängud!E122)</f>
        <v>Heiki Hansar</v>
      </c>
      <c r="E178" s="40" t="n">
        <f aca="false">IF(F178="","",VLOOKUP(F178,Paigutus!$D$6:$E$53,2,FALSE()))</f>
        <v>31</v>
      </c>
      <c r="F178" s="49" t="str">
        <f aca="false">IF(D178="","",IF(D178=Mängud!C122,Mängud!B122,Mängud!C122))</f>
        <v>Romet Rättel</v>
      </c>
      <c r="G178" s="49" t="str">
        <f aca="false">IF(Mängud!F122="","",Mängud!F122)</f>
        <v>3:0</v>
      </c>
    </row>
    <row r="179" customFormat="false" ht="15.75" hidden="false" customHeight="false" outlineLevel="0" collapsed="false">
      <c r="A179" s="40" t="n">
        <f aca="false">Mängud!A123</f>
        <v>222</v>
      </c>
      <c r="C179" s="40" t="n">
        <f aca="false">IF(D179="","",VLOOKUP(D179,Paigutus!$D$6:$E$53,2,FALSE()))</f>
        <v>12</v>
      </c>
      <c r="D179" s="49" t="str">
        <f aca="false">IF(Mängud!E123="","",Mängud!E123)</f>
        <v>Maie Enni</v>
      </c>
      <c r="E179" s="40" t="n">
        <f aca="false">IF(F179="","",VLOOKUP(F179,Paigutus!$D$6:$E$53,2,FALSE()))</f>
        <v>24</v>
      </c>
      <c r="F179" s="49" t="str">
        <f aca="false">IF(D179="","",IF(D179=Mängud!C123,Mängud!B123,Mängud!C123))</f>
        <v>Kalev Puk</v>
      </c>
      <c r="G179" s="49" t="str">
        <f aca="false">IF(Mängud!F123="","",Mängud!F123)</f>
        <v>3:2</v>
      </c>
    </row>
    <row r="180" customFormat="false" ht="15.75" hidden="false" customHeight="false" outlineLevel="0" collapsed="false">
      <c r="A180" s="40" t="n">
        <f aca="false">Mängud!A124</f>
        <v>223</v>
      </c>
      <c r="C180" s="40" t="n">
        <f aca="false">IF(D180="","",VLOOKUP(D180,Paigutus!$D$6:$E$53,2,FALSE()))</f>
        <v>6</v>
      </c>
      <c r="D180" s="49" t="str">
        <f aca="false">IF(Mängud!E124="","",Mängud!E124)</f>
        <v>Keit Reinsalu</v>
      </c>
      <c r="E180" s="40" t="n">
        <f aca="false">IF(F180="","",VLOOKUP(F180,Paigutus!$D$6:$E$53,2,FALSE()))</f>
        <v>10</v>
      </c>
      <c r="F180" s="49" t="str">
        <f aca="false">IF(D180="","",IF(D180=Mängud!C124,Mängud!B124,Mängud!C124))</f>
        <v>Rene Kaljuvee</v>
      </c>
      <c r="G180" s="49" t="str">
        <f aca="false">IF(Mängud!F124="","",Mängud!F124)</f>
        <v>3:0</v>
      </c>
    </row>
    <row r="181" customFormat="false" ht="15.75" hidden="false" customHeight="false" outlineLevel="0" collapsed="false">
      <c r="A181" s="40" t="n">
        <f aca="false">Mängud!A125</f>
        <v>224</v>
      </c>
      <c r="C181" s="40" t="n">
        <f aca="false">IF(D181="","",VLOOKUP(D181,Paigutus!$D$6:$E$53,2,FALSE()))</f>
        <v>5</v>
      </c>
      <c r="D181" s="49" t="str">
        <f aca="false">IF(Mängud!E125="","",Mängud!E125)</f>
        <v>Kalju Kalda</v>
      </c>
      <c r="E181" s="40" t="n">
        <f aca="false">IF(F181="","",VLOOKUP(F181,Paigutus!$D$6:$E$53,2,FALSE()))</f>
        <v>11</v>
      </c>
      <c r="F181" s="49" t="str">
        <f aca="false">IF(D181="","",IF(D181=Mängud!C125,Mängud!B125,Mängud!C125))</f>
        <v>Ain Raid</v>
      </c>
      <c r="G181" s="49" t="str">
        <f aca="false">IF(Mängud!F125="","",Mängud!F125)</f>
        <v>3:2</v>
      </c>
    </row>
    <row r="182" customFormat="false" ht="15.75" hidden="false" customHeight="false" outlineLevel="0" collapsed="false">
      <c r="A182" s="40" t="n">
        <f aca="false">Mängud!A126</f>
        <v>225</v>
      </c>
      <c r="C182" s="40" t="n">
        <f aca="false">IF(D182="","",VLOOKUP(D182,Paigutus!$D$6:$E$53,2,FALSE()))</f>
        <v>20</v>
      </c>
      <c r="D182" s="49" t="str">
        <f aca="false">IF(Mängud!E126="","",Mängud!E126)</f>
        <v>Ene Laur</v>
      </c>
      <c r="E182" s="40" t="n">
        <f aca="false">IF(F182="","",VLOOKUP(F182,Paigutus!$D$6:$E$53,2,FALSE()))</f>
        <v>26</v>
      </c>
      <c r="F182" s="49" t="str">
        <f aca="false">IF(D182="","",IF(D182=Mängud!C126,Mängud!B126,Mängud!C126))</f>
        <v>Oleg Rättel</v>
      </c>
      <c r="G182" s="49" t="str">
        <f aca="false">IF(Mängud!F126="","",Mängud!F126)</f>
        <v>3:2</v>
      </c>
    </row>
    <row r="183" customFormat="false" ht="15.75" hidden="false" customHeight="false" outlineLevel="0" collapsed="false">
      <c r="A183" s="40" t="n">
        <f aca="false">Mängud!A127</f>
        <v>226</v>
      </c>
      <c r="C183" s="40" t="n">
        <f aca="false">IF(D183="","",VLOOKUP(D183,Paigutus!$D$6:$E$53,2,FALSE()))</f>
        <v>16</v>
      </c>
      <c r="D183" s="49" t="str">
        <f aca="false">IF(Mängud!E127="","",Mängud!E127)</f>
        <v>Tamur Vanker</v>
      </c>
      <c r="E183" s="40" t="n">
        <f aca="false">IF(F183="","",VLOOKUP(F183,Paigutus!$D$6:$E$53,2,FALSE()))</f>
        <v>28</v>
      </c>
      <c r="F183" s="49" t="str">
        <f aca="false">IF(D183="","",IF(D183=Mängud!C127,Mängud!B127,Mängud!C127))</f>
        <v>Vahur Männa</v>
      </c>
      <c r="G183" s="49" t="str">
        <f aca="false">IF(Mängud!F127="","",Mängud!F127)</f>
        <v>3:1</v>
      </c>
    </row>
    <row r="184" customFormat="false" ht="15.75" hidden="false" customHeight="false" outlineLevel="0" collapsed="false">
      <c r="A184" s="40" t="n">
        <f aca="false">Mängud!A128</f>
        <v>227</v>
      </c>
      <c r="C184" s="40" t="n">
        <f aca="false">IF(D184="","",VLOOKUP(D184,Paigutus!$D$6:$E$53,2,FALSE()))</f>
        <v>17</v>
      </c>
      <c r="D184" s="49" t="str">
        <f aca="false">IF(Mängud!E128="","",Mängud!E128)</f>
        <v>Arne Kruuse</v>
      </c>
      <c r="E184" s="40" t="n">
        <f aca="false">IF(F184="","",VLOOKUP(F184,Paigutus!$D$6:$E$53,2,FALSE()))</f>
        <v>22</v>
      </c>
      <c r="F184" s="49" t="str">
        <f aca="false">IF(D184="","",IF(D184=Mängud!C128,Mängud!B128,Mängud!C128))</f>
        <v>Aleksander Tuhkanen</v>
      </c>
      <c r="G184" s="49" t="str">
        <f aca="false">IF(Mängud!F128="","",Mängud!F128)</f>
        <v>3:1</v>
      </c>
    </row>
    <row r="185" customFormat="false" ht="15.75" hidden="false" customHeight="false" outlineLevel="0" collapsed="false">
      <c r="A185" s="40" t="n">
        <f aca="false">Mängud!A129</f>
        <v>228</v>
      </c>
      <c r="C185" s="40" t="n">
        <f aca="false">IF(D185="","",VLOOKUP(D185,Paigutus!$D$6:$E$53,2,FALSE()))</f>
        <v>19</v>
      </c>
      <c r="D185" s="49" t="str">
        <f aca="false">IF(Mängud!E129="","",Mängud!E129)</f>
        <v>Heino Vanker</v>
      </c>
      <c r="E185" s="40" t="n">
        <f aca="false">IF(F185="","",VLOOKUP(F185,Paigutus!$D$6:$E$53,2,FALSE()))</f>
        <v>25</v>
      </c>
      <c r="F185" s="49" t="str">
        <f aca="false">IF(D185="","",IF(D185=Mängud!C129,Mängud!B129,Mängud!C129))</f>
        <v>Toomas Riive</v>
      </c>
      <c r="G185" s="49" t="str">
        <f aca="false">IF(Mängud!F129="","",Mängud!F129)</f>
        <v>3:2</v>
      </c>
    </row>
    <row r="186" customFormat="false" ht="15.75" hidden="false" customHeight="false" outlineLevel="0" collapsed="false">
      <c r="A186" s="40" t="n">
        <f aca="false">Mängud!A130</f>
        <v>229</v>
      </c>
      <c r="C186" s="40" t="n">
        <f aca="false">IF(D186="","",VLOOKUP(D186,Paigutus!$D$6:$E$53,2,FALSE()))</f>
        <v>14</v>
      </c>
      <c r="D186" s="49" t="str">
        <f aca="false">IF(Mängud!E130="","",Mängud!E130)</f>
        <v>Raigo Rommot</v>
      </c>
      <c r="E186" s="40" t="n">
        <f aca="false">IF(F186="","",VLOOKUP(F186,Paigutus!$D$6:$E$53,2,FALSE()))</f>
        <v>9</v>
      </c>
      <c r="F186" s="49" t="str">
        <f aca="false">IF(D186="","",IF(D186=Mängud!C130,Mängud!B130,Mängud!C130))</f>
        <v>Priit Eiver</v>
      </c>
      <c r="G186" s="49" t="str">
        <f aca="false">IF(Mängud!F130="","",Mängud!F130)</f>
        <v>3:2</v>
      </c>
    </row>
    <row r="187" customFormat="false" ht="15.75" hidden="false" customHeight="false" outlineLevel="0" collapsed="false">
      <c r="A187" s="40" t="n">
        <f aca="false">Mängud!A131</f>
        <v>230</v>
      </c>
      <c r="C187" s="40" t="n">
        <f aca="false">IF(D187="","",VLOOKUP(D187,Paigutus!$D$6:$E$53,2,FALSE()))</f>
        <v>15</v>
      </c>
      <c r="D187" s="49" t="str">
        <f aca="false">IF(Mängud!E131="","",Mängud!E131)</f>
        <v>Toomas Hansar</v>
      </c>
      <c r="E187" s="40" t="n">
        <f aca="false">IF(F187="","",VLOOKUP(F187,Paigutus!$D$6:$E$53,2,FALSE()))</f>
        <v>13</v>
      </c>
      <c r="F187" s="49" t="str">
        <f aca="false">IF(D187="","",IF(D187=Mängud!C131,Mängud!B131,Mängud!C131))</f>
        <v>Marika Kotka</v>
      </c>
      <c r="G187" s="49" t="str">
        <f aca="false">IF(Mängud!F131="","",Mängud!F131)</f>
        <v>3:2</v>
      </c>
    </row>
    <row r="188" customFormat="false" ht="15.75" hidden="false" customHeight="false" outlineLevel="0" collapsed="false">
      <c r="A188" s="40" t="n">
        <f aca="false">Mängud!A132</f>
        <v>231</v>
      </c>
      <c r="C188" s="40" t="n">
        <f aca="false">IF(D188="","",VLOOKUP(D188,Paigutus!$D$6:$E$53,2,FALSE()))</f>
        <v>18</v>
      </c>
      <c r="D188" s="49" t="str">
        <f aca="false">IF(Mängud!E132="","",Mängud!E132)</f>
        <v>Mati Türk</v>
      </c>
      <c r="E188" s="40" t="n">
        <f aca="false">IF(F188="","",VLOOKUP(F188,Paigutus!$D$6:$E$53,2,FALSE()))</f>
        <v>21</v>
      </c>
      <c r="F188" s="49" t="str">
        <f aca="false">IF(D188="","",IF(D188=Mängud!C132,Mängud!B132,Mängud!C132))</f>
        <v>Karolin Figol</v>
      </c>
      <c r="G188" s="49" t="str">
        <f aca="false">IF(Mängud!F132="","",Mängud!F132)</f>
        <v>3:1</v>
      </c>
    </row>
    <row r="189" customFormat="false" ht="15.75" hidden="false" customHeight="false" outlineLevel="0" collapsed="false">
      <c r="A189" s="40" t="n">
        <f aca="false">Mängud!A133</f>
        <v>232</v>
      </c>
      <c r="C189" s="40" t="n">
        <f aca="false">IF(D189="","",VLOOKUP(D189,Paigutus!$D$6:$E$53,2,FALSE()))</f>
        <v>8</v>
      </c>
      <c r="D189" s="49" t="str">
        <f aca="false">IF(Mängud!E133="","",Mängud!E133)</f>
        <v>Ants Hendrikson</v>
      </c>
      <c r="E189" s="40" t="n">
        <f aca="false">IF(F189="","",VLOOKUP(F189,Paigutus!$D$6:$E$53,2,FALSE()))</f>
        <v>7</v>
      </c>
      <c r="F189" s="49" t="str">
        <f aca="false">IF(D189="","",IF(D189=Mängud!C133,Mängud!B133,Mängud!C133))</f>
        <v>Allar Oviir</v>
      </c>
      <c r="G189" s="49" t="str">
        <f aca="false">IF(Mängud!F133="","",Mängud!F133)</f>
        <v>3:1</v>
      </c>
    </row>
    <row r="190" customFormat="false" ht="15.75" hidden="false" customHeight="false" outlineLevel="0" collapsed="false">
      <c r="A190" s="40" t="n">
        <f aca="false">Mängud!A134</f>
        <v>233</v>
      </c>
      <c r="C190" s="40" t="n">
        <f aca="false">IF(D190="","",VLOOKUP(D190,Paigutus!$D$6:$E$53,2,FALSE()))</f>
        <v>4</v>
      </c>
      <c r="D190" s="49" t="str">
        <f aca="false">IF(Mängud!E134="","",Mängud!E134)</f>
        <v>Allan Salla</v>
      </c>
      <c r="E190" s="40" t="n">
        <f aca="false">IF(F190="","",VLOOKUP(F190,Paigutus!$D$6:$E$53,2,FALSE()))</f>
        <v>6</v>
      </c>
      <c r="F190" s="49" t="str">
        <f aca="false">IF(D190="","",IF(D190=Mängud!C134,Mängud!B134,Mängud!C134))</f>
        <v>Keit Reinsalu</v>
      </c>
      <c r="G190" s="49" t="str">
        <f aca="false">IF(Mängud!F134="","",Mängud!F134)</f>
        <v>3:2</v>
      </c>
    </row>
    <row r="191" customFormat="false" ht="15.75" hidden="false" customHeight="false" outlineLevel="0" collapsed="false">
      <c r="A191" s="40" t="n">
        <f aca="false">Mängud!A135</f>
        <v>234</v>
      </c>
      <c r="C191" s="40" t="n">
        <f aca="false">IF(D191="","",VLOOKUP(D191,Paigutus!$D$6:$E$53,2,FALSE()))</f>
        <v>3</v>
      </c>
      <c r="D191" s="49" t="str">
        <f aca="false">IF(Mängud!E135="","",Mängud!E135)</f>
        <v>Andres Somer</v>
      </c>
      <c r="E191" s="40" t="n">
        <f aca="false">IF(F191="","",VLOOKUP(F191,Paigutus!$D$6:$E$53,2,FALSE()))</f>
        <v>5</v>
      </c>
      <c r="F191" s="49" t="str">
        <f aca="false">IF(D191="","",IF(D191=Mängud!C135,Mängud!B135,Mängud!C135))</f>
        <v>Kalju Kalda</v>
      </c>
      <c r="G191" s="49" t="str">
        <f aca="false">IF(Mängud!F135="","",Mängud!F135)</f>
        <v>3:0</v>
      </c>
    </row>
    <row r="192" customFormat="false" ht="15.75" hidden="false" customHeight="false" outlineLevel="0" collapsed="false">
      <c r="A192" s="40" t="n">
        <f aca="false">Mängud!A136</f>
        <v>235</v>
      </c>
      <c r="C192" s="40" t="n">
        <f aca="false">IF(D192="","",VLOOKUP(D192,Paigutus!$D$6:$E$53,2,FALSE()))</f>
        <v>1</v>
      </c>
      <c r="D192" s="49" t="str">
        <f aca="false">IF(Mängud!E136="","",Mängud!E136)</f>
        <v>Kuido Põder</v>
      </c>
      <c r="E192" s="40" t="n">
        <f aca="false">IF(F192="","",VLOOKUP(F192,Paigutus!$D$6:$E$53,2,FALSE()))</f>
        <v>2</v>
      </c>
      <c r="F192" s="49" t="str">
        <f aca="false">IF(D192="","",IF(D192=Mängud!C136,Mängud!B136,Mängud!C136))</f>
        <v>Aksel Laks</v>
      </c>
      <c r="G192" s="49" t="str">
        <f aca="false">IF(Mängud!F136="","",Mängud!F136)</f>
        <v>3:0</v>
      </c>
    </row>
    <row r="193" customFormat="false" ht="15.75" hidden="false" customHeight="false" outlineLevel="0" collapsed="false">
      <c r="A193" s="40" t="n">
        <f aca="false">Mängud!A137</f>
        <v>236</v>
      </c>
      <c r="D193" s="49"/>
      <c r="F193" s="49"/>
      <c r="G193" s="49"/>
    </row>
    <row r="194" customFormat="false" ht="15.75" hidden="false" customHeight="false" outlineLevel="0" collapsed="false">
      <c r="A194" s="40" t="n">
        <f aca="false">Mängud!A138</f>
        <v>237</v>
      </c>
      <c r="D194" s="49"/>
      <c r="F194" s="49"/>
      <c r="G194" s="49"/>
    </row>
    <row r="195" customFormat="false" ht="15.75" hidden="false" customHeight="false" outlineLevel="0" collapsed="false">
      <c r="A195" s="40" t="n">
        <f aca="false">Mängud!A139</f>
        <v>238</v>
      </c>
      <c r="D195" s="49"/>
      <c r="F195" s="49"/>
      <c r="G195" s="49"/>
    </row>
    <row r="196" customFormat="false" ht="15.75" hidden="false" customHeight="false" outlineLevel="0" collapsed="false">
      <c r="A196" s="40" t="n">
        <f aca="false">Mängud!A140</f>
        <v>239</v>
      </c>
      <c r="D196" s="49"/>
      <c r="F196" s="49"/>
      <c r="G196" s="49"/>
    </row>
    <row r="197" customFormat="false" ht="15.75" hidden="false" customHeight="false" outlineLevel="0" collapsed="false">
      <c r="A197" s="40" t="n">
        <f aca="false">Mängud!A141</f>
        <v>240</v>
      </c>
      <c r="D197" s="49"/>
      <c r="F197" s="49"/>
      <c r="G197" s="49"/>
    </row>
    <row r="198" customFormat="false" ht="15.75" hidden="false" customHeight="false" outlineLevel="0" collapsed="false">
      <c r="A198" s="40" t="n">
        <f aca="false">Mängud!A142</f>
        <v>241</v>
      </c>
      <c r="D198" s="49"/>
      <c r="F198" s="49"/>
      <c r="G198" s="49"/>
    </row>
    <row r="199" customFormat="false" ht="15.75" hidden="false" customHeight="false" outlineLevel="0" collapsed="false">
      <c r="A199" s="40" t="n">
        <f aca="false">Mängud!A143</f>
        <v>242</v>
      </c>
      <c r="C199" s="40" t="n">
        <f aca="false">IF(D199="","",VLOOKUP(D199,Paigutus!$D$6:$E$53,2,FALSE()))</f>
        <v>35</v>
      </c>
      <c r="D199" s="49" t="str">
        <f aca="false">IF(Mängud!E143="","",Mängud!E143)</f>
        <v>Oskar Härmaste</v>
      </c>
      <c r="E199" s="40" t="n">
        <f aca="false">IF(F199="","",VLOOKUP(F199,Paigutus!$D$6:$E$53,2,FALSE()))</f>
        <v>36</v>
      </c>
      <c r="F199" s="49" t="str">
        <f aca="false">IF(D199="","",IF(D199=Mängud!C143,Mängud!B143,Mängud!C143))</f>
        <v>Martin Puntso</v>
      </c>
      <c r="G199" s="49" t="str">
        <f aca="false">IF(Mängud!F143="","",Mängud!F143)</f>
        <v>w.o.</v>
      </c>
    </row>
    <row r="200" customFormat="false" ht="15.75" hidden="false" customHeight="false" outlineLevel="0" collapsed="false">
      <c r="A200" s="40" t="n">
        <f aca="false">Mängud!A144</f>
        <v>243</v>
      </c>
      <c r="C200" s="40" t="n">
        <f aca="false">IF(D200="","",VLOOKUP(D200,Paigutus!$D$6:$E$53,2,FALSE()))</f>
        <v>34</v>
      </c>
      <c r="D200" s="49" t="str">
        <f aca="false">IF(Mängud!E144="","",Mängud!E144)</f>
        <v>Janar Loorents</v>
      </c>
      <c r="E200" s="40" t="n">
        <f aca="false">IF(F200="","",VLOOKUP(F200,Paigutus!$D$6:$E$53,2,FALSE()))</f>
        <v>33</v>
      </c>
      <c r="F200" s="49" t="str">
        <f aca="false">IF(D200="","",IF(D200=Mängud!C144,Mängud!B144,Mängud!C144))</f>
        <v>Romi Buusman</v>
      </c>
      <c r="G200" s="49" t="str">
        <f aca="false">IF(Mängud!F144="","",Mängud!F144)</f>
        <v>3:2</v>
      </c>
    </row>
    <row r="201" customFormat="false" ht="15.75" hidden="false" customHeight="false" outlineLevel="0" collapsed="false">
      <c r="A201" s="40" t="n">
        <f aca="false">Mängud!A145</f>
        <v>244</v>
      </c>
      <c r="D201" s="49"/>
      <c r="F201" s="49"/>
      <c r="G201" s="49"/>
    </row>
    <row r="202" customFormat="false" ht="15.75" hidden="false" customHeight="false" outlineLevel="0" collapsed="false">
      <c r="A202" s="40" t="n">
        <f aca="false">Mängud!A146</f>
        <v>245</v>
      </c>
      <c r="C202" s="40" t="n">
        <f aca="false">IF(D202="","",VLOOKUP(D202,Paigutus!$D$6:$E$53,2,FALSE()))</f>
        <v>30</v>
      </c>
      <c r="D202" s="49" t="str">
        <f aca="false">IF(Mängud!E146="","",Mängud!E146)</f>
        <v>Taavi Miku</v>
      </c>
      <c r="E202" s="40" t="n">
        <f aca="false">IF(F202="","",VLOOKUP(F202,Paigutus!$D$6:$E$53,2,FALSE()))</f>
        <v>29</v>
      </c>
      <c r="F202" s="49" t="str">
        <f aca="false">IF(D202="","",IF(D202=Mängud!C146,Mängud!B146,Mängud!C146))</f>
        <v>Erika Seffer-müller</v>
      </c>
      <c r="G202" s="49" t="str">
        <f aca="false">IF(Mängud!F146="","",Mängud!F146)</f>
        <v>3:0</v>
      </c>
    </row>
    <row r="203" customFormat="false" ht="15.75" hidden="false" customHeight="false" outlineLevel="0" collapsed="false">
      <c r="A203" s="40" t="n">
        <f aca="false">Mängud!A147</f>
        <v>246</v>
      </c>
      <c r="C203" s="40" t="n">
        <f aca="false">IF(D203="","",VLOOKUP(D203,Paigutus!$D$6:$E$53,2,FALSE()))</f>
        <v>24</v>
      </c>
      <c r="D203" s="49" t="str">
        <f aca="false">IF(Mängud!E147="","",Mängud!E147)</f>
        <v>Kalev Puk</v>
      </c>
      <c r="E203" s="40" t="n">
        <f aca="false">IF(F203="","",VLOOKUP(F203,Paigutus!$D$6:$E$53,2,FALSE()))</f>
        <v>31</v>
      </c>
      <c r="F203" s="49" t="str">
        <f aca="false">IF(D203="","",IF(D203=Mängud!C147,Mängud!B147,Mängud!C147))</f>
        <v>Romet Rättel</v>
      </c>
      <c r="G203" s="49" t="str">
        <f aca="false">IF(Mängud!F147="","",Mängud!F147)</f>
        <v>3:0</v>
      </c>
    </row>
    <row r="204" customFormat="false" ht="15.75" hidden="false" customHeight="false" outlineLevel="0" collapsed="false">
      <c r="A204" s="40" t="n">
        <f aca="false">Mängud!A148</f>
        <v>247</v>
      </c>
      <c r="C204" s="40" t="n">
        <f aca="false">IF(D204="","",VLOOKUP(D204,Paigutus!$D$6:$E$53,2,FALSE()))</f>
        <v>27</v>
      </c>
      <c r="D204" s="49" t="str">
        <f aca="false">IF(Mängud!E148="","",Mängud!E148)</f>
        <v>Heiki Hansar</v>
      </c>
      <c r="E204" s="40" t="n">
        <f aca="false">IF(F204="","",VLOOKUP(F204,Paigutus!$D$6:$E$53,2,FALSE()))</f>
        <v>12</v>
      </c>
      <c r="F204" s="49" t="str">
        <f aca="false">IF(D204="","",IF(D204=Mängud!C148,Mängud!B148,Mängud!C148))</f>
        <v>Maie Enni</v>
      </c>
      <c r="G204" s="49" t="str">
        <f aca="false">IF(Mängud!F148="","",Mängud!F148)</f>
        <v>3:0</v>
      </c>
    </row>
    <row r="205" customFormat="false" ht="15.75" hidden="false" customHeight="false" outlineLevel="0" collapsed="false">
      <c r="A205" s="40" t="n">
        <f aca="false">Mängud!A149</f>
        <v>248</v>
      </c>
      <c r="C205" s="40" t="n">
        <f aca="false">IF(D205="","",VLOOKUP(D205,Paigutus!$D$6:$E$53,2,FALSE()))</f>
        <v>26</v>
      </c>
      <c r="D205" s="49" t="str">
        <f aca="false">IF(Mängud!E149="","",Mängud!E149)</f>
        <v>Oleg Rättel</v>
      </c>
      <c r="E205" s="40" t="n">
        <f aca="false">IF(F205="","",VLOOKUP(F205,Paigutus!$D$6:$E$53,2,FALSE()))</f>
        <v>28</v>
      </c>
      <c r="F205" s="49" t="str">
        <f aca="false">IF(D205="","",IF(D205=Mängud!C149,Mängud!B149,Mängud!C149))</f>
        <v>Vahur Männa</v>
      </c>
      <c r="G205" s="49" t="str">
        <f aca="false">IF(Mängud!F149="","",Mängud!F149)</f>
        <v>3:1</v>
      </c>
    </row>
    <row r="206" customFormat="false" ht="15.75" hidden="false" customHeight="false" outlineLevel="0" collapsed="false">
      <c r="A206" s="40" t="n">
        <f aca="false">Mängud!A150</f>
        <v>249</v>
      </c>
      <c r="C206" s="40" t="n">
        <f aca="false">IF(D206="","",VLOOKUP(D206,Paigutus!$D$6:$E$53,2,FALSE()))</f>
        <v>20</v>
      </c>
      <c r="D206" s="49" t="str">
        <f aca="false">IF(Mängud!E150="","",Mängud!E150)</f>
        <v>Ene Laur</v>
      </c>
      <c r="E206" s="40" t="n">
        <f aca="false">IF(F206="","",VLOOKUP(F206,Paigutus!$D$6:$E$53,2,FALSE()))</f>
        <v>16</v>
      </c>
      <c r="F206" s="49" t="str">
        <f aca="false">IF(D206="","",IF(D206=Mängud!C150,Mängud!B150,Mängud!C150))</f>
        <v>Tamur Vanker</v>
      </c>
      <c r="G206" s="49" t="str">
        <f aca="false">IF(Mängud!F150="","",Mängud!F150)</f>
        <v>3:1</v>
      </c>
    </row>
    <row r="207" customFormat="false" ht="15.75" hidden="false" customHeight="false" outlineLevel="0" collapsed="false">
      <c r="A207" s="40" t="n">
        <f aca="false">Mängud!A151</f>
        <v>250</v>
      </c>
      <c r="C207" s="40" t="n">
        <f aca="false">IF(D207="","",VLOOKUP(D207,Paigutus!$D$6:$E$53,2,FALSE()))</f>
        <v>22</v>
      </c>
      <c r="D207" s="49" t="str">
        <f aca="false">IF(Mängud!E151="","",Mängud!E151)</f>
        <v>Aleksander Tuhkanen</v>
      </c>
      <c r="E207" s="40" t="n">
        <f aca="false">IF(F207="","",VLOOKUP(F207,Paigutus!$D$6:$E$53,2,FALSE()))</f>
        <v>25</v>
      </c>
      <c r="F207" s="49" t="str">
        <f aca="false">IF(D207="","",IF(D207=Mängud!C151,Mängud!B151,Mängud!C151))</f>
        <v>Toomas Riive</v>
      </c>
      <c r="G207" s="49" t="str">
        <f aca="false">IF(Mängud!F151="","",Mängud!F151)</f>
        <v>3:2</v>
      </c>
    </row>
    <row r="208" customFormat="false" ht="15.75" hidden="false" customHeight="false" outlineLevel="0" collapsed="false">
      <c r="A208" s="40" t="n">
        <f aca="false">Mängud!A152</f>
        <v>251</v>
      </c>
      <c r="C208" s="40" t="n">
        <f aca="false">IF(D208="","",VLOOKUP(D208,Paigutus!$D$6:$E$53,2,FALSE()))</f>
        <v>17</v>
      </c>
      <c r="D208" s="49" t="str">
        <f aca="false">IF(Mängud!E152="","",Mängud!E152)</f>
        <v>Arne Kruuse</v>
      </c>
      <c r="E208" s="40" t="n">
        <f aca="false">IF(F208="","",VLOOKUP(F208,Paigutus!$D$6:$E$53,2,FALSE()))</f>
        <v>19</v>
      </c>
      <c r="F208" s="49" t="str">
        <f aca="false">IF(D208="","",IF(D208=Mängud!C152,Mängud!B152,Mängud!C152))</f>
        <v>Heino Vanker</v>
      </c>
      <c r="G208" s="49" t="str">
        <f aca="false">IF(Mängud!F152="","",Mängud!F152)</f>
        <v>3:2</v>
      </c>
    </row>
    <row r="209" customFormat="false" ht="15.75" hidden="false" customHeight="false" outlineLevel="0" collapsed="false">
      <c r="A209" s="40" t="n">
        <f aca="false">Mängud!A153</f>
        <v>252</v>
      </c>
      <c r="C209" s="40" t="n">
        <f aca="false">IF(D209="","",VLOOKUP(D209,Paigutus!$D$6:$E$53,2,FALSE()))</f>
        <v>9</v>
      </c>
      <c r="D209" s="49" t="str">
        <f aca="false">IF(Mängud!E153="","",Mängud!E153)</f>
        <v>Priit Eiver</v>
      </c>
      <c r="E209" s="40" t="n">
        <f aca="false">IF(F209="","",VLOOKUP(F209,Paigutus!$D$6:$E$53,2,FALSE()))</f>
        <v>13</v>
      </c>
      <c r="F209" s="49" t="str">
        <f aca="false">IF(D209="","",IF(D209=Mängud!C153,Mängud!B153,Mängud!C153))</f>
        <v>Marika Kotka</v>
      </c>
      <c r="G209" s="49" t="str">
        <f aca="false">IF(Mängud!F153="","",Mängud!F153)</f>
        <v>3:1</v>
      </c>
    </row>
    <row r="210" customFormat="false" ht="15.75" hidden="false" customHeight="false" outlineLevel="0" collapsed="false">
      <c r="A210" s="40" t="n">
        <f aca="false">Mängud!A154</f>
        <v>253</v>
      </c>
      <c r="C210" s="40" t="n">
        <f aca="false">IF(D210="","",VLOOKUP(D210,Paigutus!$D$6:$E$53,2,FALSE()))</f>
        <v>14</v>
      </c>
      <c r="D210" s="49" t="str">
        <f aca="false">IF(Mängud!E154="","",Mängud!E154)</f>
        <v>Raigo Rommot</v>
      </c>
      <c r="E210" s="40" t="n">
        <f aca="false">IF(F210="","",VLOOKUP(F210,Paigutus!$D$6:$E$53,2,FALSE()))</f>
        <v>15</v>
      </c>
      <c r="F210" s="49" t="str">
        <f aca="false">IF(D210="","",IF(D210=Mängud!C154,Mängud!B154,Mängud!C154))</f>
        <v>Toomas Hansar</v>
      </c>
      <c r="G210" s="49" t="str">
        <f aca="false">IF(Mängud!F154="","",Mängud!F154)</f>
        <v>3:0</v>
      </c>
    </row>
    <row r="211" customFormat="false" ht="15.75" hidden="false" customHeight="false" outlineLevel="0" collapsed="false">
      <c r="A211" s="40" t="n">
        <f aca="false">Mängud!A155</f>
        <v>254</v>
      </c>
      <c r="C211" s="40" t="n">
        <f aca="false">IF(D211="","",VLOOKUP(D211,Paigutus!$D$6:$E$53,2,FALSE()))</f>
        <v>7</v>
      </c>
      <c r="D211" s="49" t="str">
        <f aca="false">IF(Mängud!E155="","",Mängud!E155)</f>
        <v>Allar Oviir</v>
      </c>
      <c r="E211" s="40" t="n">
        <f aca="false">IF(F211="","",VLOOKUP(F211,Paigutus!$D$6:$E$53,2,FALSE()))</f>
        <v>21</v>
      </c>
      <c r="F211" s="49" t="str">
        <f aca="false">IF(D211="","",IF(D211=Mängud!C155,Mängud!B155,Mängud!C155))</f>
        <v>Karolin Figol</v>
      </c>
      <c r="G211" s="49" t="str">
        <f aca="false">IF(Mängud!F155="","",Mängud!F155)</f>
        <v>3:1</v>
      </c>
    </row>
    <row r="212" customFormat="false" ht="15.75" hidden="false" customHeight="false" outlineLevel="0" collapsed="false">
      <c r="A212" s="40" t="n">
        <f aca="false">Mängud!A156</f>
        <v>255</v>
      </c>
      <c r="C212" s="40" t="n">
        <f aca="false">IF(D212="","",VLOOKUP(D212,Paigutus!$D$6:$E$53,2,FALSE()))</f>
        <v>8</v>
      </c>
      <c r="D212" s="49" t="str">
        <f aca="false">IF(Mängud!E156="","",Mängud!E156)</f>
        <v>Ants Hendrikson</v>
      </c>
      <c r="E212" s="40" t="n">
        <f aca="false">IF(F212="","",VLOOKUP(F212,Paigutus!$D$6:$E$53,2,FALSE()))</f>
        <v>18</v>
      </c>
      <c r="F212" s="49" t="str">
        <f aca="false">IF(D212="","",IF(D212=Mängud!C156,Mängud!B156,Mängud!C156))</f>
        <v>Mati Türk</v>
      </c>
      <c r="G212" s="49" t="str">
        <f aca="false">IF(Mängud!F156="","",Mängud!F156)</f>
        <v>3:0</v>
      </c>
    </row>
    <row r="213" customFormat="false" ht="15.75" hidden="false" customHeight="false" outlineLevel="0" collapsed="false">
      <c r="A213" s="40" t="n">
        <f aca="false">Mängud!A157</f>
        <v>256</v>
      </c>
      <c r="C213" s="40" t="n">
        <f aca="false">IF(D213="","",VLOOKUP(D213,Paigutus!$D$6:$E$53,2,FALSE()))</f>
        <v>10</v>
      </c>
      <c r="D213" s="49" t="str">
        <f aca="false">IF(Mängud!E157="","",Mängud!E157)</f>
        <v>Rene Kaljuvee</v>
      </c>
      <c r="E213" s="40" t="n">
        <f aca="false">IF(F213="","",VLOOKUP(F213,Paigutus!$D$6:$E$53,2,FALSE()))</f>
        <v>11</v>
      </c>
      <c r="F213" s="49" t="str">
        <f aca="false">IF(D213="","",IF(D213=Mängud!C157,Mängud!B157,Mängud!C157))</f>
        <v>Ain Raid</v>
      </c>
      <c r="G213" s="49" t="str">
        <f aca="false">IF(Mängud!F157="","",Mängud!F157)</f>
        <v>3:1</v>
      </c>
    </row>
    <row r="214" customFormat="false" ht="15.75" hidden="false" customHeight="false" outlineLevel="0" collapsed="false">
      <c r="A214" s="40" t="n">
        <f aca="false">Mängud!A158</f>
        <v>257</v>
      </c>
      <c r="C214" s="40" t="n">
        <f aca="false">IF(D214="","",VLOOKUP(D214,Paigutus!$D$6:$E$53,2,FALSE()))</f>
        <v>5</v>
      </c>
      <c r="D214" s="49" t="str">
        <f aca="false">IF(Mängud!E158="","",Mängud!E158)</f>
        <v>Kalju Kalda</v>
      </c>
      <c r="E214" s="40" t="n">
        <f aca="false">IF(F214="","",VLOOKUP(F214,Paigutus!$D$6:$E$53,2,FALSE()))</f>
        <v>6</v>
      </c>
      <c r="F214" s="49" t="str">
        <f aca="false">IF(D214="","",IF(D214=Mängud!C158,Mängud!B158,Mängud!C158))</f>
        <v>Keit Reinsalu</v>
      </c>
      <c r="G214" s="49" t="str">
        <f aca="false">IF(Mängud!F158="","",Mängud!F158)</f>
        <v>3:1</v>
      </c>
    </row>
    <row r="215" customFormat="false" ht="15.75" hidden="false" customHeight="false" outlineLevel="0" collapsed="false">
      <c r="A215" s="40" t="n">
        <f aca="false">Mängud!A159</f>
        <v>258</v>
      </c>
      <c r="C215" s="40" t="n">
        <f aca="false">IF(D215="","",VLOOKUP(D215,Paigutus!$D$6:$E$53,2,FALSE()))</f>
        <v>3</v>
      </c>
      <c r="D215" s="49" t="str">
        <f aca="false">IF(Mängud!E159="","",Mängud!E159)</f>
        <v>Andres Somer</v>
      </c>
      <c r="E215" s="40" t="n">
        <f aca="false">IF(F215="","",VLOOKUP(F215,Paigutus!$D$6:$E$53,2,FALSE()))</f>
        <v>4</v>
      </c>
      <c r="F215" s="49" t="str">
        <f aca="false">IF(D215="","",IF(D215=Mängud!C159,Mängud!B159,Mängud!C159))</f>
        <v>Allan Salla</v>
      </c>
      <c r="G215" s="49" t="str">
        <f aca="false">IF(Mängud!F159="","",Mängud!F159)</f>
        <v>3:0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2011-03-21T14:56:22Z</dcterms:created>
  <dc:creator>Oleg</dc:creator>
  <dc:description/>
  <dc:language>et-EE</dc:language>
  <cp:lastModifiedBy>Kalju</cp:lastModifiedBy>
  <cp:lastPrinted>2018-10-08T08:29:48Z</cp:lastPrinted>
  <dcterms:modified xsi:type="dcterms:W3CDTF">2018-10-08T09:44:14Z</dcterms:modified>
  <cp:revision>0</cp:revision>
  <dc:subject/>
  <dc:title/>
</cp:coreProperties>
</file>