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Paigutus" sheetId="1" state="visible" r:id="rId2"/>
    <sheet name="Plussring(A)" sheetId="2" state="visible" r:id="rId3"/>
    <sheet name="Plussring(B)" sheetId="3" state="visible" r:id="rId4"/>
    <sheet name="Miinusring" sheetId="4" state="visible" r:id="rId5"/>
    <sheet name="Kohad_3-32" sheetId="5" state="visible" r:id="rId6"/>
    <sheet name="Kohad_33-48" sheetId="6" state="visible" r:id="rId7"/>
    <sheet name="Kohad_49-64" sheetId="7" state="visible" r:id="rId8"/>
    <sheet name="Mängud" sheetId="8" state="visible" r:id="rId9"/>
    <sheet name="Lõppjärjestus" sheetId="9" state="visible" r:id="rId10"/>
    <sheet name="Reitinguks" sheetId="10" state="visible" r:id="rId11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<sst xmlns="http://schemas.openxmlformats.org/spreadsheetml/2006/main" count="733" uniqueCount="326">
  <si>
    <t xml:space="preserve">Paigutus tabelisse</t>
  </si>
  <si>
    <t xml:space="preserve">Jrk.</t>
  </si>
  <si>
    <t xml:space="preserve">Eesnimi</t>
  </si>
  <si>
    <t xml:space="preserve">Nimi</t>
  </si>
  <si>
    <t xml:space="preserve">Nimi kokku</t>
  </si>
  <si>
    <t xml:space="preserve">ID</t>
  </si>
  <si>
    <t xml:space="preserve">ELTLID</t>
  </si>
  <si>
    <t xml:space="preserve">Taago</t>
  </si>
  <si>
    <t xml:space="preserve">Puntso</t>
  </si>
  <si>
    <t xml:space="preserve">Andres</t>
  </si>
  <si>
    <t xml:space="preserve">Somer</t>
  </si>
  <si>
    <t xml:space="preserve">Krister Erik</t>
  </si>
  <si>
    <t xml:space="preserve">Etulaid</t>
  </si>
  <si>
    <t xml:space="preserve">Aksel</t>
  </si>
  <si>
    <t xml:space="preserve">Laks</t>
  </si>
  <si>
    <t xml:space="preserve">Veiko</t>
  </si>
  <si>
    <t xml:space="preserve">Ristissaar</t>
  </si>
  <si>
    <t xml:space="preserve">Imre</t>
  </si>
  <si>
    <t xml:space="preserve">Korsen</t>
  </si>
  <si>
    <t xml:space="preserve">Heino</t>
  </si>
  <si>
    <t xml:space="preserve">Kruusement</t>
  </si>
  <si>
    <t xml:space="preserve">Ants</t>
  </si>
  <si>
    <t xml:space="preserve">Hendrikson</t>
  </si>
  <si>
    <t xml:space="preserve">Allar</t>
  </si>
  <si>
    <t xml:space="preserve">Oviir</t>
  </si>
  <si>
    <t xml:space="preserve">Ardi</t>
  </si>
  <si>
    <t xml:space="preserve">Mets</t>
  </si>
  <si>
    <t xml:space="preserve">Reino</t>
  </si>
  <si>
    <t xml:space="preserve">Almar</t>
  </si>
  <si>
    <t xml:space="preserve">Rahuoja</t>
  </si>
  <si>
    <t xml:space="preserve">Ketrin</t>
  </si>
  <si>
    <t xml:space="preserve">Salumaa</t>
  </si>
  <si>
    <t xml:space="preserve">Jaanus</t>
  </si>
  <si>
    <t xml:space="preserve">Mölder</t>
  </si>
  <si>
    <t xml:space="preserve">Riho</t>
  </si>
  <si>
    <t xml:space="preserve">Strazev</t>
  </si>
  <si>
    <t xml:space="preserve">Riho Strazev</t>
  </si>
  <si>
    <t xml:space="preserve">Priit</t>
  </si>
  <si>
    <t xml:space="preserve">Eiver</t>
  </si>
  <si>
    <t xml:space="preserve">Jüri</t>
  </si>
  <si>
    <t xml:space="preserve">Vahtra</t>
  </si>
  <si>
    <t xml:space="preserve">Siim</t>
  </si>
  <si>
    <t xml:space="preserve">Arak</t>
  </si>
  <si>
    <t xml:space="preserve">Raigo</t>
  </si>
  <si>
    <t xml:space="preserve">Rommot</t>
  </si>
  <si>
    <t xml:space="preserve">Priidu</t>
  </si>
  <si>
    <t xml:space="preserve">Vaher</t>
  </si>
  <si>
    <t xml:space="preserve">Marika</t>
  </si>
  <si>
    <t xml:space="preserve">Kotka</t>
  </si>
  <si>
    <t xml:space="preserve">Mihkel</t>
  </si>
  <si>
    <t xml:space="preserve">Lasn</t>
  </si>
  <si>
    <t xml:space="preserve">Maie</t>
  </si>
  <si>
    <t xml:space="preserve">Enni</t>
  </si>
  <si>
    <t xml:space="preserve">Ene</t>
  </si>
  <si>
    <t xml:space="preserve">Laur</t>
  </si>
  <si>
    <t xml:space="preserve">Erik</t>
  </si>
  <si>
    <t xml:space="preserve">Tõntson</t>
  </si>
  <si>
    <t xml:space="preserve">Kalev</t>
  </si>
  <si>
    <t xml:space="preserve">Klais</t>
  </si>
  <si>
    <t xml:space="preserve">Jaan</t>
  </si>
  <si>
    <t xml:space="preserve">Lepp</t>
  </si>
  <si>
    <t xml:space="preserve">Vanker</t>
  </si>
  <si>
    <t xml:space="preserve">Aimir</t>
  </si>
  <si>
    <t xml:space="preserve">Laidma</t>
  </si>
  <si>
    <t xml:space="preserve">Lembit</t>
  </si>
  <si>
    <t xml:space="preserve">Laumets</t>
  </si>
  <si>
    <t xml:space="preserve">Raivo</t>
  </si>
  <si>
    <t xml:space="preserve">Roots</t>
  </si>
  <si>
    <t xml:space="preserve">Vahur</t>
  </si>
  <si>
    <t xml:space="preserve">Männa</t>
  </si>
  <si>
    <t xml:space="preserve">Kristi</t>
  </si>
  <si>
    <t xml:space="preserve">Kruusimaa</t>
  </si>
  <si>
    <t xml:space="preserve">Heiki</t>
  </si>
  <si>
    <t xml:space="preserve">Hansar</t>
  </si>
  <si>
    <t xml:space="preserve">Vladimir</t>
  </si>
  <si>
    <t xml:space="preserve">Sastin</t>
  </si>
  <si>
    <t xml:space="preserve">Veljo</t>
  </si>
  <si>
    <t xml:space="preserve">Mõek</t>
  </si>
  <si>
    <t xml:space="preserve">Toivo</t>
  </si>
  <si>
    <t xml:space="preserve">Uustalo</t>
  </si>
  <si>
    <t xml:space="preserve">Oleg</t>
  </si>
  <si>
    <t xml:space="preserve">Rättel</t>
  </si>
  <si>
    <t xml:space="preserve">Iris</t>
  </si>
  <si>
    <t xml:space="preserve">Rajasaare</t>
  </si>
  <si>
    <t xml:space="preserve">Puk</t>
  </si>
  <si>
    <t xml:space="preserve">Käthlin</t>
  </si>
  <si>
    <t xml:space="preserve">Vahtel</t>
  </si>
  <si>
    <t xml:space="preserve">Erika </t>
  </si>
  <si>
    <t xml:space="preserve">Seffer-Müller</t>
  </si>
  <si>
    <t xml:space="preserve">Tiit</t>
  </si>
  <si>
    <t xml:space="preserve">Taavi</t>
  </si>
  <si>
    <t xml:space="preserve">Miku</t>
  </si>
  <si>
    <t xml:space="preserve">Romet</t>
  </si>
  <si>
    <t xml:space="preserve">Aimar</t>
  </si>
  <si>
    <t xml:space="preserve">Välja</t>
  </si>
  <si>
    <t xml:space="preserve">Marek</t>
  </si>
  <si>
    <t xml:space="preserve">Leemet</t>
  </si>
  <si>
    <t xml:space="preserve">Taivo</t>
  </si>
  <si>
    <t xml:space="preserve">Koitla</t>
  </si>
  <si>
    <t xml:space="preserve">Tõnu</t>
  </si>
  <si>
    <t xml:space="preserve">Kleesmann</t>
  </si>
  <si>
    <t xml:space="preserve">Marten</t>
  </si>
  <si>
    <t xml:space="preserve">Oliver</t>
  </si>
  <si>
    <t xml:space="preserve">Gurski</t>
  </si>
  <si>
    <t xml:space="preserve">Rauno</t>
  </si>
  <si>
    <t xml:space="preserve">Lehtsalu</t>
  </si>
  <si>
    <t xml:space="preserve">Malle</t>
  </si>
  <si>
    <t xml:space="preserve">Miilmann</t>
  </si>
  <si>
    <t xml:space="preserve">Mängija</t>
  </si>
  <si>
    <t xml:space="preserve">PLUSSRING (Leht A)</t>
  </si>
  <si>
    <t xml:space="preserve">1.-2.</t>
  </si>
  <si>
    <t xml:space="preserve">1.</t>
  </si>
  <si>
    <t xml:space="preserve">2.</t>
  </si>
  <si>
    <t xml:space="preserve">PLUSSRING ( Leht B )</t>
  </si>
  <si>
    <t xml:space="preserve">MIINUSRING</t>
  </si>
  <si>
    <t xml:space="preserve">3.-8.</t>
  </si>
  <si>
    <t xml:space="preserve">49. - 64.</t>
  </si>
  <si>
    <t xml:space="preserve">33. - 48.</t>
  </si>
  <si>
    <t xml:space="preserve">25. - 32.</t>
  </si>
  <si>
    <t xml:space="preserve">17. - 24.</t>
  </si>
  <si>
    <t xml:space="preserve">13. - 16.</t>
  </si>
  <si>
    <t xml:space="preserve">9. - 12.</t>
  </si>
  <si>
    <t xml:space="preserve">KOHAD  3. - 32.</t>
  </si>
  <si>
    <t xml:space="preserve">3.</t>
  </si>
  <si>
    <t xml:space="preserve">4.</t>
  </si>
  <si>
    <t xml:space="preserve">5.</t>
  </si>
  <si>
    <t xml:space="preserve">9.</t>
  </si>
  <si>
    <t xml:space="preserve">6.</t>
  </si>
  <si>
    <t xml:space="preserve">7.</t>
  </si>
  <si>
    <t xml:space="preserve">10.</t>
  </si>
  <si>
    <t xml:space="preserve">8.</t>
  </si>
  <si>
    <t xml:space="preserve">11.</t>
  </si>
  <si>
    <t xml:space="preserve">13.</t>
  </si>
  <si>
    <t xml:space="preserve">12.</t>
  </si>
  <si>
    <t xml:space="preserve">15.</t>
  </si>
  <si>
    <t xml:space="preserve">14.</t>
  </si>
  <si>
    <t xml:space="preserve">16.</t>
  </si>
  <si>
    <t xml:space="preserve">17.</t>
  </si>
  <si>
    <t xml:space="preserve">19.</t>
  </si>
  <si>
    <t xml:space="preserve">18.</t>
  </si>
  <si>
    <t xml:space="preserve">20.</t>
  </si>
  <si>
    <t xml:space="preserve">21.</t>
  </si>
  <si>
    <t xml:space="preserve">23.</t>
  </si>
  <si>
    <t xml:space="preserve">22.</t>
  </si>
  <si>
    <t xml:space="preserve">24.</t>
  </si>
  <si>
    <t xml:space="preserve">25.</t>
  </si>
  <si>
    <t xml:space="preserve">27.</t>
  </si>
  <si>
    <t xml:space="preserve">26.</t>
  </si>
  <si>
    <t xml:space="preserve">28.</t>
  </si>
  <si>
    <t xml:space="preserve">29.</t>
  </si>
  <si>
    <t xml:space="preserve">31.</t>
  </si>
  <si>
    <t xml:space="preserve">30.</t>
  </si>
  <si>
    <t xml:space="preserve">32.</t>
  </si>
  <si>
    <t xml:space="preserve">KOHAD  33. - 48.</t>
  </si>
  <si>
    <t xml:space="preserve">33.</t>
  </si>
  <si>
    <t xml:space="preserve">34.</t>
  </si>
  <si>
    <t xml:space="preserve">35.</t>
  </si>
  <si>
    <t xml:space="preserve">36.</t>
  </si>
  <si>
    <t xml:space="preserve">37.</t>
  </si>
  <si>
    <t xml:space="preserve">39.</t>
  </si>
  <si>
    <t xml:space="preserve">38.</t>
  </si>
  <si>
    <t xml:space="preserve">40.</t>
  </si>
  <si>
    <t xml:space="preserve">41.</t>
  </si>
  <si>
    <t xml:space="preserve">43.</t>
  </si>
  <si>
    <t xml:space="preserve">42.</t>
  </si>
  <si>
    <t xml:space="preserve">44.</t>
  </si>
  <si>
    <t xml:space="preserve">45.</t>
  </si>
  <si>
    <t xml:space="preserve">47.</t>
  </si>
  <si>
    <t xml:space="preserve">46.</t>
  </si>
  <si>
    <t xml:space="preserve">48.</t>
  </si>
  <si>
    <t xml:space="preserve">KOHAD  49. - 64.</t>
  </si>
  <si>
    <t xml:space="preserve">49.</t>
  </si>
  <si>
    <t xml:space="preserve">50.</t>
  </si>
  <si>
    <t xml:space="preserve">51.</t>
  </si>
  <si>
    <t xml:space="preserve">52.</t>
  </si>
  <si>
    <t xml:space="preserve">53.</t>
  </si>
  <si>
    <t xml:space="preserve">55.</t>
  </si>
  <si>
    <t xml:space="preserve">54.</t>
  </si>
  <si>
    <t xml:space="preserve">56.</t>
  </si>
  <si>
    <t xml:space="preserve">57.</t>
  </si>
  <si>
    <t xml:space="preserve">59.</t>
  </si>
  <si>
    <t xml:space="preserve">58.</t>
  </si>
  <si>
    <t xml:space="preserve">60.</t>
  </si>
  <si>
    <t xml:space="preserve">61.</t>
  </si>
  <si>
    <t xml:space="preserve">63.</t>
  </si>
  <si>
    <t xml:space="preserve">62.</t>
  </si>
  <si>
    <t xml:space="preserve">64.</t>
  </si>
  <si>
    <t xml:space="preserve">Mäng</t>
  </si>
  <si>
    <t xml:space="preserve">Mängija1</t>
  </si>
  <si>
    <t xml:space="preserve">Mängija2</t>
  </si>
  <si>
    <t xml:space="preserve">Laud</t>
  </si>
  <si>
    <t xml:space="preserve">Võitja</t>
  </si>
  <si>
    <t xml:space="preserve">Tulemus</t>
  </si>
  <si>
    <t xml:space="preserve">Kohad</t>
  </si>
  <si>
    <t xml:space="preserve">Trükkida</t>
  </si>
  <si>
    <t xml:space="preserve">Tulemused</t>
  </si>
  <si>
    <t xml:space="preserve">Vabad lauad</t>
  </si>
  <si>
    <t xml:space="preserve">Taago Puntso</t>
  </si>
  <si>
    <t xml:space="preserve">w.o.</t>
  </si>
  <si>
    <t xml:space="preserve">1;2</t>
  </si>
  <si>
    <t xml:space="preserve">3:0</t>
  </si>
  <si>
    <t xml:space="preserve">Vahur Männa</t>
  </si>
  <si>
    <t xml:space="preserve">3:1</t>
  </si>
  <si>
    <t xml:space="preserve">Jüri Vahtra</t>
  </si>
  <si>
    <t xml:space="preserve">3:2</t>
  </si>
  <si>
    <t xml:space="preserve">Priit Eiver</t>
  </si>
  <si>
    <t xml:space="preserve">Allar Oviir</t>
  </si>
  <si>
    <t xml:space="preserve">Ene Laur</t>
  </si>
  <si>
    <t xml:space="preserve">Kalev Puk</t>
  </si>
  <si>
    <t xml:space="preserve">Ants Hendrikson</t>
  </si>
  <si>
    <t xml:space="preserve">Veiko Ristissaar</t>
  </si>
  <si>
    <t xml:space="preserve">Heino Vanker</t>
  </si>
  <si>
    <t xml:space="preserve">Marika Kotka</t>
  </si>
  <si>
    <t xml:space="preserve">Almar Rahuoja</t>
  </si>
  <si>
    <t xml:space="preserve">Ketrin Salumaa</t>
  </si>
  <si>
    <t xml:space="preserve">Priidu Vaher</t>
  </si>
  <si>
    <t xml:space="preserve">Veljo Mõek</t>
  </si>
  <si>
    <t xml:space="preserve">Aksel Laks</t>
  </si>
  <si>
    <t xml:space="preserve">Krister Erik Etulaid</t>
  </si>
  <si>
    <t xml:space="preserve">Vladimir Sastin</t>
  </si>
  <si>
    <t xml:space="preserve">Raigo Rommot</t>
  </si>
  <si>
    <t xml:space="preserve">Jaanus Mölder</t>
  </si>
  <si>
    <t xml:space="preserve">Reino Ristissaar</t>
  </si>
  <si>
    <t xml:space="preserve">Mihkel Lasn</t>
  </si>
  <si>
    <t xml:space="preserve">Jaan Lepp</t>
  </si>
  <si>
    <t xml:space="preserve">Imre Korsen</t>
  </si>
  <si>
    <t xml:space="preserve">Heino Kruusement</t>
  </si>
  <si>
    <t xml:space="preserve">Kalev Klais</t>
  </si>
  <si>
    <t xml:space="preserve">Maie Enni</t>
  </si>
  <si>
    <t xml:space="preserve">Ardi Mets</t>
  </si>
  <si>
    <t xml:space="preserve">Aimar Välja</t>
  </si>
  <si>
    <t xml:space="preserve">Raivo Roots</t>
  </si>
  <si>
    <t xml:space="preserve">Andres Somer</t>
  </si>
  <si>
    <t xml:space="preserve">1;2;3</t>
  </si>
  <si>
    <t xml:space="preserve">Kristi Kruusimaa</t>
  </si>
  <si>
    <t xml:space="preserve">Marek Leemet</t>
  </si>
  <si>
    <t xml:space="preserve">Käthlin Vahtel</t>
  </si>
  <si>
    <t xml:space="preserve">Erik Tõntson</t>
  </si>
  <si>
    <t xml:space="preserve">Toivo Uustalo</t>
  </si>
  <si>
    <t xml:space="preserve">Tiit Laur</t>
  </si>
  <si>
    <t xml:space="preserve">Taavi Miku</t>
  </si>
  <si>
    <t xml:space="preserve">Aimir Laidma</t>
  </si>
  <si>
    <t xml:space="preserve">Lembit Laumets</t>
  </si>
  <si>
    <t xml:space="preserve">Romet Rättel</t>
  </si>
  <si>
    <t xml:space="preserve">Arak Mihkel</t>
  </si>
  <si>
    <t xml:space="preserve">Oleg Rättel</t>
  </si>
  <si>
    <t xml:space="preserve">Iris Rajasaare</t>
  </si>
  <si>
    <t xml:space="preserve">Erika  Seffer-Müller</t>
  </si>
  <si>
    <t xml:space="preserve">Siim Arak</t>
  </si>
  <si>
    <t xml:space="preserve">Heiki Hansar</t>
  </si>
  <si>
    <t xml:space="preserve">1;2;3;6</t>
  </si>
  <si>
    <t xml:space="preserve">Taivo Koitla</t>
  </si>
  <si>
    <t xml:space="preserve">Mängija 2</t>
  </si>
  <si>
    <t xml:space="preserve">Rauno Lehtsalu</t>
  </si>
  <si>
    <t xml:space="preserve">Oliver Gurski</t>
  </si>
  <si>
    <t xml:space="preserve">Marten Vaher</t>
  </si>
  <si>
    <t xml:space="preserve">Malle Miilmann</t>
  </si>
  <si>
    <t xml:space="preserve">Mängija 1</t>
  </si>
  <si>
    <t xml:space="preserve">Tõnu Kleesmann</t>
  </si>
  <si>
    <t xml:space="preserve">1;2;3;5;6</t>
  </si>
  <si>
    <t xml:space="preserve">Mängija 3</t>
  </si>
  <si>
    <t xml:space="preserve">Mängija 6</t>
  </si>
  <si>
    <t xml:space="preserve">Mängija 5</t>
  </si>
  <si>
    <t xml:space="preserve">Mängija 4</t>
  </si>
  <si>
    <t xml:space="preserve">Kõik</t>
  </si>
  <si>
    <t xml:space="preserve">Mängija 7</t>
  </si>
  <si>
    <t xml:space="preserve">Mängija 8</t>
  </si>
  <si>
    <t xml:space="preserve">I poolfinaal</t>
  </si>
  <si>
    <t xml:space="preserve">II poolfinaal</t>
  </si>
  <si>
    <t xml:space="preserve">Mängija 9</t>
  </si>
  <si>
    <t xml:space="preserve">63.-64.</t>
  </si>
  <si>
    <t xml:space="preserve">61.-62.</t>
  </si>
  <si>
    <t xml:space="preserve">59.-60.</t>
  </si>
  <si>
    <t xml:space="preserve">57.-58.</t>
  </si>
  <si>
    <t xml:space="preserve">55.-56.</t>
  </si>
  <si>
    <t xml:space="preserve">53.-54.</t>
  </si>
  <si>
    <t xml:space="preserve">51.-52.</t>
  </si>
  <si>
    <t xml:space="preserve">49.-50.</t>
  </si>
  <si>
    <t xml:space="preserve">Finaal</t>
  </si>
  <si>
    <t xml:space="preserve">47.-48.</t>
  </si>
  <si>
    <t xml:space="preserve">45.-46.</t>
  </si>
  <si>
    <t xml:space="preserve">43.-44.</t>
  </si>
  <si>
    <t xml:space="preserve">41.-42.</t>
  </si>
  <si>
    <t xml:space="preserve">39.-40.</t>
  </si>
  <si>
    <t xml:space="preserve">37.-38.</t>
  </si>
  <si>
    <t xml:space="preserve">35.-36.</t>
  </si>
  <si>
    <t xml:space="preserve">33.-34.</t>
  </si>
  <si>
    <t xml:space="preserve">31.-32.</t>
  </si>
  <si>
    <t xml:space="preserve">29.-30.</t>
  </si>
  <si>
    <t xml:space="preserve">27.-28.</t>
  </si>
  <si>
    <t xml:space="preserve">25.-26.</t>
  </si>
  <si>
    <t xml:space="preserve">23.-24.</t>
  </si>
  <si>
    <t xml:space="preserve">21.-22.</t>
  </si>
  <si>
    <t xml:space="preserve">19.-20.</t>
  </si>
  <si>
    <t xml:space="preserve">17.-18.</t>
  </si>
  <si>
    <t xml:space="preserve">15.-16.</t>
  </si>
  <si>
    <t xml:space="preserve">13.-14.</t>
  </si>
  <si>
    <t xml:space="preserve">11.-12.</t>
  </si>
  <si>
    <t xml:space="preserve">9.-10.</t>
  </si>
  <si>
    <t xml:space="preserve">7.-8.</t>
  </si>
  <si>
    <t xml:space="preserve">5.-6.</t>
  </si>
  <si>
    <t xml:space="preserve">3.-4</t>
  </si>
  <si>
    <t xml:space="preserve">Koht 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</si>
  <si>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</si>
  <si>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</si>
  <si>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</si>
  <si>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</si>
  <si>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</si>
  <si>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</si>
  <si>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</si>
  <si>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</t>
  </si>
  <si>
    <t xml:space="preserve">VOISTLUS</t>
  </si>
  <si>
    <t xml:space="preserve">KUUPAEV</t>
  </si>
  <si>
    <t xml:space="preserve">ASUKOHT</t>
  </si>
  <si>
    <t xml:space="preserve">KOHTUNIK</t>
  </si>
  <si>
    <t xml:space="preserve">KORRALDAJA</t>
  </si>
  <si>
    <t xml:space="preserve">PERENIMI</t>
  </si>
  <si>
    <t xml:space="preserve">EESNIMI</t>
  </si>
  <si>
    <t xml:space="preserve">MANGU_ID</t>
  </si>
  <si>
    <t xml:space="preserve">KLASS</t>
  </si>
  <si>
    <t xml:space="preserve">VOITJA_ID</t>
  </si>
  <si>
    <t xml:space="preserve">VOITJA_NIMI</t>
  </si>
  <si>
    <t xml:space="preserve">KAOTAJA_ID</t>
  </si>
  <si>
    <t xml:space="preserve">KAOTAJA_NIMI</t>
  </si>
  <si>
    <t xml:space="preserve">SETID</t>
  </si>
  <si>
    <t xml:space="preserve">PUNKTID</t>
  </si>
</sst>
</file>

<file path=xl/styles.xml><?xml version="1.0" encoding="utf-8"?>
<styleSheet xmlns="http://schemas.openxmlformats.org/spreadsheetml/2006/main">
  <numFmts count="5">
    <numFmt numFmtId="164" formatCode="0%"/>
    <numFmt numFmtId="165" formatCode="General"/>
    <numFmt numFmtId="166" formatCode="@"/>
    <numFmt numFmtId="167" formatCode="HH:MM"/>
    <numFmt numFmtId="168" formatCode="DD/MM/YYYY"/>
  </numFmts>
  <fonts count="22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Arial"/>
      <family val="0"/>
      <charset val="186"/>
    </font>
    <font>
      <sz val="18"/>
      <color rgb="FF000000"/>
      <name val="Arial"/>
      <family val="0"/>
      <charset val="186"/>
    </font>
    <font>
      <sz val="12"/>
      <color rgb="FF000000"/>
      <name val="Arial"/>
      <family val="0"/>
      <charset val="186"/>
    </font>
    <font>
      <sz val="10"/>
      <color rgb="FF333333"/>
      <name val="Arial"/>
      <family val="0"/>
      <charset val="186"/>
    </font>
    <font>
      <i val="true"/>
      <sz val="10"/>
      <color rgb="FF808080"/>
      <name val="Arial"/>
      <family val="0"/>
      <charset val="186"/>
    </font>
    <font>
      <sz val="10"/>
      <color rgb="FF006600"/>
      <name val="Arial"/>
      <family val="0"/>
      <charset val="186"/>
    </font>
    <font>
      <sz val="10"/>
      <color rgb="FF996600"/>
      <name val="Arial"/>
      <family val="0"/>
      <charset val="186"/>
    </font>
    <font>
      <sz val="10"/>
      <color rgb="FFCC0000"/>
      <name val="Arial"/>
      <family val="0"/>
      <charset val="186"/>
    </font>
    <font>
      <b val="true"/>
      <sz val="10"/>
      <color rgb="FFFFFFFF"/>
      <name val="Arial"/>
      <family val="0"/>
      <charset val="186"/>
    </font>
    <font>
      <b val="true"/>
      <sz val="10"/>
      <color rgb="FF000000"/>
      <name val="Arial"/>
      <family val="0"/>
      <charset val="186"/>
    </font>
    <font>
      <sz val="10"/>
      <color rgb="FFFFFFFF"/>
      <name val="Arial"/>
      <family val="0"/>
      <charset val="186"/>
    </font>
    <font>
      <sz val="8"/>
      <name val="Arial"/>
      <family val="2"/>
      <charset val="186"/>
    </font>
    <font>
      <b val="true"/>
      <sz val="8"/>
      <name val="Arial"/>
      <family val="2"/>
      <charset val="186"/>
    </font>
    <font>
      <sz val="10"/>
      <name val="Arial"/>
      <family val="2"/>
      <charset val="186"/>
    </font>
    <font>
      <b val="true"/>
      <sz val="10"/>
      <name val="Arial"/>
      <family val="2"/>
      <charset val="186"/>
    </font>
    <font>
      <i val="true"/>
      <sz val="10"/>
      <name val="Arial"/>
      <family val="2"/>
      <charset val="186"/>
    </font>
    <font>
      <sz val="12"/>
      <color rgb="FF000000"/>
      <name val="Times New Roman"/>
      <family val="1"/>
      <charset val="186"/>
    </font>
    <font>
      <b val="true"/>
      <sz val="12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4" fontId="0" fillId="0" borderId="0" applyFont="true" applyBorder="false" applyAlignment="false" applyProtection="false"/>
    <xf numFmtId="165" fontId="4" fillId="0" borderId="0" applyFont="true" applyBorder="false" applyAlignment="false" applyProtection="false"/>
    <xf numFmtId="165" fontId="5" fillId="0" borderId="0" applyFont="true" applyBorder="false" applyAlignment="false" applyProtection="false"/>
    <xf numFmtId="165" fontId="6" fillId="0" borderId="0" applyFont="true" applyBorder="false" applyAlignment="false" applyProtection="false"/>
    <xf numFmtId="165" fontId="0" fillId="0" borderId="0" applyFont="true" applyBorder="false" applyAlignment="false" applyProtection="false"/>
    <xf numFmtId="165" fontId="7" fillId="2" borderId="1" applyFont="true" applyBorder="true" applyAlignment="false" applyProtection="false"/>
    <xf numFmtId="165" fontId="8" fillId="0" borderId="0" applyFont="true" applyBorder="false" applyAlignment="false" applyProtection="false"/>
    <xf numFmtId="165" fontId="0" fillId="0" borderId="0" applyFont="true" applyBorder="false" applyAlignment="false" applyProtection="false"/>
    <xf numFmtId="165" fontId="9" fillId="3" borderId="0" applyFont="true" applyBorder="false" applyAlignment="false" applyProtection="false"/>
    <xf numFmtId="165" fontId="10" fillId="2" borderId="0" applyFont="true" applyBorder="false" applyAlignment="false" applyProtection="false"/>
    <xf numFmtId="165" fontId="11" fillId="4" borderId="0" applyFont="true" applyBorder="false" applyAlignment="false" applyProtection="false"/>
    <xf numFmtId="165" fontId="11" fillId="0" borderId="0" applyFont="true" applyBorder="false" applyAlignment="false" applyProtection="false"/>
    <xf numFmtId="165" fontId="12" fillId="5" borderId="0" applyFont="true" applyBorder="false" applyAlignment="false" applyProtection="false"/>
    <xf numFmtId="165" fontId="13" fillId="0" borderId="0" applyFont="true" applyBorder="false" applyAlignment="false" applyProtection="false"/>
    <xf numFmtId="165" fontId="14" fillId="6" borderId="0" applyFont="true" applyBorder="false" applyAlignment="false" applyProtection="false"/>
    <xf numFmtId="165" fontId="14" fillId="7" borderId="0" applyFont="true" applyBorder="false" applyAlignment="false" applyProtection="false"/>
    <xf numFmtId="165" fontId="13" fillId="8" borderId="0" applyFont="true" applyBorder="false" applyAlignment="false" applyProtection="false"/>
  </cellStyleXfs>
  <cellXfs count="55"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1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5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5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5" fontId="1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5" fontId="15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0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5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15" fillId="0" borderId="1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5" fontId="1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5" fontId="16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6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6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5" fontId="1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1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18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21" fillId="9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1" fillId="9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1" fillId="9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21" fillId="9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0" fillId="0" borderId="0" xfId="1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dxfs count="1">
    <dxf>
      <font>
        <name val="Arial"/>
        <charset val="186"/>
        <family val="0"/>
      </font>
      <numFmt numFmtId="164" formatCode="0%"/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8" activeCellId="0" sqref="F38"/>
    </sheetView>
  </sheetViews>
  <sheetFormatPr defaultRowHeight="12.75" outlineLevelRow="0" outlineLevelCol="0"/>
  <cols>
    <col collapsed="false" customWidth="true" hidden="false" outlineLevel="0" max="1" min="1" style="1" width="9.13"/>
    <col collapsed="false" customWidth="true" hidden="false" outlineLevel="0" max="2" min="2" style="2" width="10.27"/>
    <col collapsed="false" customWidth="true" hidden="false" outlineLevel="0" max="3" min="3" style="2" width="14.54"/>
    <col collapsed="false" customWidth="true" hidden="false" outlineLevel="0" max="4" min="4" style="2" width="20.83"/>
    <col collapsed="false" customWidth="true" hidden="false" outlineLevel="0" max="5" min="5" style="2" width="9.13"/>
    <col collapsed="false" customWidth="true" hidden="false" outlineLevel="0" max="6" min="6" style="2" width="18.54"/>
    <col collapsed="false" customWidth="true" hidden="false" outlineLevel="0" max="257" min="7" style="3" width="9.13"/>
    <col collapsed="false" customWidth="true" hidden="false" outlineLevel="0" max="1025" min="258" style="0" width="9.13"/>
  </cols>
  <sheetData>
    <row r="1" customFormat="false" ht="12.75" hidden="false" customHeight="false" outlineLevel="0" collapsed="false">
      <c r="A1" s="4" t="s">
        <v>0</v>
      </c>
      <c r="B1" s="4"/>
      <c r="C1" s="4"/>
      <c r="D1" s="5"/>
    </row>
    <row r="3" customFormat="false" ht="12.75" hidden="false" customHeight="false" outlineLevel="0" collapsed="false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customFormat="false" ht="12.75" hidden="false" customHeight="false" outlineLevel="0" collapsed="false">
      <c r="A4" s="1" t="n">
        <v>1</v>
      </c>
      <c r="B4" s="3" t="s">
        <v>7</v>
      </c>
      <c r="C4" s="3" t="s">
        <v>8</v>
      </c>
      <c r="D4" s="6" t="str">
        <f aca="false">CONCATENATE(B4," ",C4)</f>
        <v>Taago Puntso</v>
      </c>
      <c r="F4" s="0"/>
    </row>
    <row r="5" customFormat="false" ht="12.75" hidden="false" customHeight="false" outlineLevel="0" collapsed="false">
      <c r="A5" s="1" t="n">
        <v>2</v>
      </c>
      <c r="B5" s="3" t="s">
        <v>9</v>
      </c>
      <c r="C5" s="3" t="s">
        <v>10</v>
      </c>
      <c r="D5" s="6" t="str">
        <f aca="false">CONCATENATE(B5," ",C5)</f>
        <v>Andres Somer</v>
      </c>
      <c r="F5" s="0"/>
    </row>
    <row r="6" customFormat="false" ht="12.75" hidden="false" customHeight="false" outlineLevel="0" collapsed="false">
      <c r="A6" s="1" t="n">
        <v>3</v>
      </c>
      <c r="B6" s="3" t="s">
        <v>11</v>
      </c>
      <c r="C6" s="3" t="s">
        <v>12</v>
      </c>
      <c r="D6" s="6" t="str">
        <f aca="false">CONCATENATE(B6," ",C6)</f>
        <v>Krister Erik Etulaid</v>
      </c>
      <c r="F6" s="0"/>
    </row>
    <row r="7" customFormat="false" ht="12.75" hidden="false" customHeight="false" outlineLevel="0" collapsed="false">
      <c r="A7" s="1" t="n">
        <v>4</v>
      </c>
      <c r="B7" s="3" t="s">
        <v>13</v>
      </c>
      <c r="C7" s="3" t="s">
        <v>14</v>
      </c>
      <c r="D7" s="6" t="str">
        <f aca="false">CONCATENATE(B7," ",C7)</f>
        <v>Aksel Laks</v>
      </c>
      <c r="F7" s="0"/>
    </row>
    <row r="8" customFormat="false" ht="12.75" hidden="false" customHeight="false" outlineLevel="0" collapsed="false">
      <c r="A8" s="1" t="n">
        <v>5</v>
      </c>
      <c r="B8" s="3" t="s">
        <v>15</v>
      </c>
      <c r="C8" s="3" t="s">
        <v>16</v>
      </c>
      <c r="D8" s="6" t="str">
        <f aca="false">CONCATENATE(B8," ",C8)</f>
        <v>Veiko Ristissaar</v>
      </c>
      <c r="F8" s="0"/>
    </row>
    <row r="9" customFormat="false" ht="12.75" hidden="false" customHeight="false" outlineLevel="0" collapsed="false">
      <c r="A9" s="1" t="n">
        <v>6</v>
      </c>
      <c r="B9" s="3" t="s">
        <v>17</v>
      </c>
      <c r="C9" s="3" t="s">
        <v>18</v>
      </c>
      <c r="D9" s="6" t="str">
        <f aca="false">CONCATENATE(B9," ",C9)</f>
        <v>Imre Korsen</v>
      </c>
      <c r="F9" s="0"/>
    </row>
    <row r="10" customFormat="false" ht="12.75" hidden="false" customHeight="false" outlineLevel="0" collapsed="false">
      <c r="A10" s="1" t="n">
        <v>7</v>
      </c>
      <c r="B10" s="3" t="s">
        <v>19</v>
      </c>
      <c r="C10" s="3" t="s">
        <v>20</v>
      </c>
      <c r="D10" s="6" t="str">
        <f aca="false">CONCATENATE(B10," ",C10)</f>
        <v>Heino Kruusement</v>
      </c>
      <c r="F10" s="0"/>
    </row>
    <row r="11" customFormat="false" ht="12.75" hidden="false" customHeight="false" outlineLevel="0" collapsed="false">
      <c r="A11" s="1" t="n">
        <v>8</v>
      </c>
      <c r="B11" s="3" t="s">
        <v>21</v>
      </c>
      <c r="C11" s="3" t="s">
        <v>22</v>
      </c>
      <c r="D11" s="6" t="str">
        <f aca="false">CONCATENATE(B11," ",C11)</f>
        <v>Ants Hendrikson</v>
      </c>
      <c r="F11" s="0"/>
    </row>
    <row r="12" customFormat="false" ht="12.75" hidden="false" customHeight="false" outlineLevel="0" collapsed="false">
      <c r="A12" s="1" t="n">
        <v>9</v>
      </c>
      <c r="B12" s="3" t="s">
        <v>23</v>
      </c>
      <c r="C12" s="3" t="s">
        <v>24</v>
      </c>
      <c r="D12" s="6" t="str">
        <f aca="false">CONCATENATE(B12," ",C12)</f>
        <v>Allar Oviir</v>
      </c>
      <c r="F12" s="0"/>
    </row>
    <row r="13" customFormat="false" ht="12.75" hidden="false" customHeight="false" outlineLevel="0" collapsed="false">
      <c r="A13" s="1" t="n">
        <v>10</v>
      </c>
      <c r="B13" s="3" t="s">
        <v>25</v>
      </c>
      <c r="C13" s="3" t="s">
        <v>26</v>
      </c>
      <c r="D13" s="6" t="str">
        <f aca="false">CONCATENATE(B13," ",C13)</f>
        <v>Ardi Mets</v>
      </c>
      <c r="F13" s="0"/>
    </row>
    <row r="14" customFormat="false" ht="12.75" hidden="false" customHeight="false" outlineLevel="0" collapsed="false">
      <c r="A14" s="1" t="n">
        <v>11</v>
      </c>
      <c r="B14" s="3" t="s">
        <v>27</v>
      </c>
      <c r="C14" s="3" t="s">
        <v>16</v>
      </c>
      <c r="D14" s="6" t="str">
        <f aca="false">CONCATENATE(B14," ",C14)</f>
        <v>Reino Ristissaar</v>
      </c>
      <c r="F14" s="0"/>
    </row>
    <row r="15" customFormat="false" ht="12.75" hidden="false" customHeight="false" outlineLevel="0" collapsed="false">
      <c r="A15" s="1" t="n">
        <v>12</v>
      </c>
      <c r="B15" s="3" t="s">
        <v>28</v>
      </c>
      <c r="C15" s="3" t="s">
        <v>29</v>
      </c>
      <c r="D15" s="6" t="str">
        <f aca="false">CONCATENATE(B15," ",C15)</f>
        <v>Almar Rahuoja</v>
      </c>
      <c r="F15" s="0"/>
    </row>
    <row r="16" customFormat="false" ht="12.75" hidden="false" customHeight="false" outlineLevel="0" collapsed="false">
      <c r="A16" s="1" t="n">
        <v>13</v>
      </c>
      <c r="B16" s="3" t="s">
        <v>30</v>
      </c>
      <c r="C16" s="3" t="s">
        <v>31</v>
      </c>
      <c r="D16" s="6" t="str">
        <f aca="false">CONCATENATE(B16," ",C16)</f>
        <v>Ketrin Salumaa</v>
      </c>
      <c r="F16" s="0"/>
    </row>
    <row r="17" customFormat="false" ht="12.75" hidden="false" customHeight="false" outlineLevel="0" collapsed="false">
      <c r="A17" s="1" t="n">
        <v>14</v>
      </c>
      <c r="B17" s="3" t="s">
        <v>32</v>
      </c>
      <c r="C17" s="3" t="s">
        <v>33</v>
      </c>
      <c r="D17" s="6" t="str">
        <f aca="false">CONCATENATE(B17," ",C17)</f>
        <v>Jaanus Mölder</v>
      </c>
      <c r="F17" s="0"/>
    </row>
    <row r="18" customFormat="false" ht="12.75" hidden="false" customHeight="false" outlineLevel="0" collapsed="false">
      <c r="A18" s="1" t="n">
        <v>15</v>
      </c>
      <c r="B18" s="3" t="s">
        <v>34</v>
      </c>
      <c r="C18" s="3" t="s">
        <v>35</v>
      </c>
      <c r="D18" s="6" t="s">
        <v>36</v>
      </c>
      <c r="F18" s="0"/>
    </row>
    <row r="19" customFormat="false" ht="12.75" hidden="false" customHeight="false" outlineLevel="0" collapsed="false">
      <c r="A19" s="1" t="n">
        <v>16</v>
      </c>
      <c r="B19" s="3" t="s">
        <v>37</v>
      </c>
      <c r="C19" s="3" t="s">
        <v>38</v>
      </c>
      <c r="D19" s="6" t="str">
        <f aca="false">CONCATENATE(B19," ",C19)</f>
        <v>Priit Eiver</v>
      </c>
      <c r="F19" s="0"/>
    </row>
    <row r="20" customFormat="false" ht="12.75" hidden="false" customHeight="false" outlineLevel="0" collapsed="false">
      <c r="A20" s="1" t="n">
        <v>17</v>
      </c>
      <c r="B20" s="7" t="s">
        <v>39</v>
      </c>
      <c r="C20" s="7" t="s">
        <v>40</v>
      </c>
      <c r="D20" s="6" t="str">
        <f aca="false">CONCATENATE(B20," ",C20)</f>
        <v>Jüri Vahtra</v>
      </c>
      <c r="F20" s="0"/>
    </row>
    <row r="21" customFormat="false" ht="12.75" hidden="false" customHeight="false" outlineLevel="0" collapsed="false">
      <c r="A21" s="1" t="n">
        <v>18</v>
      </c>
      <c r="B21" s="3" t="s">
        <v>41</v>
      </c>
      <c r="C21" s="3" t="s">
        <v>42</v>
      </c>
      <c r="D21" s="6" t="str">
        <f aca="false">CONCATENATE(B21," ",C21)</f>
        <v>Siim Arak</v>
      </c>
      <c r="F21" s="0"/>
    </row>
    <row r="22" customFormat="false" ht="12.75" hidden="false" customHeight="false" outlineLevel="0" collapsed="false">
      <c r="A22" s="1" t="n">
        <v>19</v>
      </c>
      <c r="B22" s="3" t="s">
        <v>43</v>
      </c>
      <c r="C22" s="3" t="s">
        <v>44</v>
      </c>
      <c r="D22" s="6" t="str">
        <f aca="false">CONCATENATE(B22," ",C22)</f>
        <v>Raigo Rommot</v>
      </c>
      <c r="F22" s="0"/>
    </row>
    <row r="23" customFormat="false" ht="12.75" hidden="false" customHeight="false" outlineLevel="0" collapsed="false">
      <c r="A23" s="1" t="n">
        <v>20</v>
      </c>
      <c r="B23" s="3" t="s">
        <v>45</v>
      </c>
      <c r="C23" s="3" t="s">
        <v>46</v>
      </c>
      <c r="D23" s="6" t="str">
        <f aca="false">CONCATENATE(B23," ",C23)</f>
        <v>Priidu Vaher</v>
      </c>
      <c r="F23" s="0"/>
    </row>
    <row r="24" customFormat="false" ht="12.75" hidden="false" customHeight="false" outlineLevel="0" collapsed="false">
      <c r="A24" s="1" t="n">
        <v>21</v>
      </c>
      <c r="B24" s="3" t="s">
        <v>47</v>
      </c>
      <c r="C24" s="3" t="s">
        <v>48</v>
      </c>
      <c r="D24" s="6" t="str">
        <f aca="false">CONCATENATE(B24," ",C24)</f>
        <v>Marika Kotka</v>
      </c>
      <c r="F24" s="0"/>
    </row>
    <row r="25" customFormat="false" ht="12.75" hidden="false" customHeight="false" outlineLevel="0" collapsed="false">
      <c r="A25" s="1" t="n">
        <v>22</v>
      </c>
      <c r="B25" s="3" t="s">
        <v>49</v>
      </c>
      <c r="C25" s="3" t="s">
        <v>50</v>
      </c>
      <c r="D25" s="6" t="str">
        <f aca="false">CONCATENATE(B25," ",C25)</f>
        <v>Mihkel Lasn</v>
      </c>
      <c r="F25" s="0"/>
    </row>
    <row r="26" customFormat="false" ht="12.75" hidden="false" customHeight="false" outlineLevel="0" collapsed="false">
      <c r="A26" s="1" t="n">
        <v>23</v>
      </c>
      <c r="B26" s="3" t="s">
        <v>51</v>
      </c>
      <c r="C26" s="3" t="s">
        <v>52</v>
      </c>
      <c r="D26" s="6" t="str">
        <f aca="false">CONCATENATE(B26," ",C26)</f>
        <v>Maie Enni</v>
      </c>
      <c r="F26" s="0"/>
    </row>
    <row r="27" customFormat="false" ht="12.75" hidden="false" customHeight="false" outlineLevel="0" collapsed="false">
      <c r="A27" s="1" t="n">
        <v>24</v>
      </c>
      <c r="B27" s="3" t="s">
        <v>53</v>
      </c>
      <c r="C27" s="3" t="s">
        <v>54</v>
      </c>
      <c r="D27" s="6" t="str">
        <f aca="false">CONCATENATE(B27," ",C27)</f>
        <v>Ene Laur</v>
      </c>
      <c r="F27" s="0"/>
    </row>
    <row r="28" customFormat="false" ht="12.75" hidden="false" customHeight="false" outlineLevel="0" collapsed="false">
      <c r="A28" s="1" t="n">
        <v>25</v>
      </c>
      <c r="B28" s="3" t="s">
        <v>55</v>
      </c>
      <c r="C28" s="3" t="s">
        <v>56</v>
      </c>
      <c r="D28" s="6" t="str">
        <f aca="false">CONCATENATE(B28," ",C28)</f>
        <v>Erik Tõntson</v>
      </c>
      <c r="F28" s="0"/>
    </row>
    <row r="29" customFormat="false" ht="12.75" hidden="false" customHeight="false" outlineLevel="0" collapsed="false">
      <c r="A29" s="1" t="n">
        <v>26</v>
      </c>
      <c r="B29" s="3" t="s">
        <v>57</v>
      </c>
      <c r="C29" s="3" t="s">
        <v>58</v>
      </c>
      <c r="D29" s="6" t="str">
        <f aca="false">CONCATENATE(B29," ",C29)</f>
        <v>Kalev Klais</v>
      </c>
      <c r="F29" s="0"/>
    </row>
    <row r="30" customFormat="false" ht="12.75" hidden="false" customHeight="false" outlineLevel="0" collapsed="false">
      <c r="A30" s="1" t="n">
        <v>27</v>
      </c>
      <c r="B30" s="3" t="s">
        <v>59</v>
      </c>
      <c r="C30" s="3" t="s">
        <v>60</v>
      </c>
      <c r="D30" s="6" t="str">
        <f aca="false">CONCATENATE(B30," ",C30)</f>
        <v>Jaan Lepp</v>
      </c>
      <c r="F30" s="0"/>
    </row>
    <row r="31" customFormat="false" ht="12.75" hidden="false" customHeight="false" outlineLevel="0" collapsed="false">
      <c r="A31" s="1" t="n">
        <v>28</v>
      </c>
      <c r="B31" s="3" t="s">
        <v>19</v>
      </c>
      <c r="C31" s="3" t="s">
        <v>61</v>
      </c>
      <c r="D31" s="6" t="str">
        <f aca="false">CONCATENATE(B31," ",C31)</f>
        <v>Heino Vanker</v>
      </c>
      <c r="F31" s="0"/>
    </row>
    <row r="32" customFormat="false" ht="12.75" hidden="false" customHeight="false" outlineLevel="0" collapsed="false">
      <c r="A32" s="1" t="n">
        <v>29</v>
      </c>
      <c r="B32" s="7" t="s">
        <v>62</v>
      </c>
      <c r="C32" s="7" t="s">
        <v>63</v>
      </c>
      <c r="D32" s="6" t="str">
        <f aca="false">CONCATENATE(B32," ",C32)</f>
        <v>Aimir Laidma</v>
      </c>
      <c r="F32" s="0"/>
    </row>
    <row r="33" customFormat="false" ht="12.75" hidden="false" customHeight="false" outlineLevel="0" collapsed="false">
      <c r="A33" s="1" t="n">
        <v>30</v>
      </c>
      <c r="B33" s="3" t="s">
        <v>64</v>
      </c>
      <c r="C33" s="3" t="s">
        <v>65</v>
      </c>
      <c r="D33" s="6" t="str">
        <f aca="false">CONCATENATE(B33," ",C33)</f>
        <v>Lembit Laumets</v>
      </c>
      <c r="F33" s="0"/>
    </row>
    <row r="34" customFormat="false" ht="12.75" hidden="false" customHeight="false" outlineLevel="0" collapsed="false">
      <c r="A34" s="1" t="n">
        <v>31</v>
      </c>
      <c r="B34" s="3" t="s">
        <v>66</v>
      </c>
      <c r="C34" s="3" t="s">
        <v>67</v>
      </c>
      <c r="D34" s="6" t="str">
        <f aca="false">CONCATENATE(B34," ",C34)</f>
        <v>Raivo Roots</v>
      </c>
      <c r="F34" s="0"/>
    </row>
    <row r="35" customFormat="false" ht="12.75" hidden="false" customHeight="false" outlineLevel="0" collapsed="false">
      <c r="A35" s="1" t="n">
        <v>32</v>
      </c>
      <c r="B35" s="3" t="s">
        <v>68</v>
      </c>
      <c r="C35" s="3" t="s">
        <v>69</v>
      </c>
      <c r="D35" s="6" t="str">
        <f aca="false">CONCATENATE(B35," ",C35)</f>
        <v>Vahur Männa</v>
      </c>
      <c r="F35" s="0"/>
    </row>
    <row r="36" customFormat="false" ht="12.75" hidden="false" customHeight="false" outlineLevel="0" collapsed="false">
      <c r="A36" s="1" t="n">
        <v>33</v>
      </c>
      <c r="B36" s="3" t="s">
        <v>70</v>
      </c>
      <c r="C36" s="3" t="s">
        <v>71</v>
      </c>
      <c r="D36" s="6" t="str">
        <f aca="false">CONCATENATE(B36," ",C36)</f>
        <v>Kristi Kruusimaa</v>
      </c>
      <c r="F36" s="0"/>
    </row>
    <row r="37" customFormat="false" ht="12.75" hidden="false" customHeight="false" outlineLevel="0" collapsed="false">
      <c r="A37" s="1" t="n">
        <v>34</v>
      </c>
      <c r="B37" s="3" t="s">
        <v>72</v>
      </c>
      <c r="C37" s="3" t="s">
        <v>73</v>
      </c>
      <c r="D37" s="6" t="str">
        <f aca="false">CONCATENATE(B37," ",C37)</f>
        <v>Heiki Hansar</v>
      </c>
      <c r="F37" s="0"/>
    </row>
    <row r="38" customFormat="false" ht="12.75" hidden="false" customHeight="false" outlineLevel="0" collapsed="false">
      <c r="A38" s="1" t="n">
        <v>35</v>
      </c>
      <c r="B38" s="3" t="s">
        <v>74</v>
      </c>
      <c r="C38" s="3" t="s">
        <v>75</v>
      </c>
      <c r="D38" s="6" t="str">
        <f aca="false">CONCATENATE(B38," ",C38)</f>
        <v>Vladimir Sastin</v>
      </c>
      <c r="F38" s="0"/>
    </row>
    <row r="39" customFormat="false" ht="12.75" hidden="false" customHeight="false" outlineLevel="0" collapsed="false">
      <c r="A39" s="1" t="n">
        <v>36</v>
      </c>
      <c r="B39" s="3" t="s">
        <v>76</v>
      </c>
      <c r="C39" s="3" t="s">
        <v>77</v>
      </c>
      <c r="D39" s="6" t="str">
        <f aca="false">CONCATENATE(B39," ",C39)</f>
        <v>Veljo Mõek</v>
      </c>
      <c r="F39" s="0"/>
    </row>
    <row r="40" customFormat="false" ht="12.75" hidden="false" customHeight="false" outlineLevel="0" collapsed="false">
      <c r="A40" s="1" t="n">
        <v>37</v>
      </c>
      <c r="B40" s="3" t="s">
        <v>78</v>
      </c>
      <c r="C40" s="3" t="s">
        <v>79</v>
      </c>
      <c r="D40" s="6" t="str">
        <f aca="false">CONCATENATE(B40," ",C40)</f>
        <v>Toivo Uustalo</v>
      </c>
      <c r="F40" s="0"/>
    </row>
    <row r="41" customFormat="false" ht="12.75" hidden="false" customHeight="false" outlineLevel="0" collapsed="false">
      <c r="A41" s="1" t="n">
        <v>38</v>
      </c>
      <c r="B41" s="3" t="s">
        <v>80</v>
      </c>
      <c r="C41" s="3" t="s">
        <v>81</v>
      </c>
      <c r="D41" s="6" t="str">
        <f aca="false">CONCATENATE(B41," ",C41)</f>
        <v>Oleg Rättel</v>
      </c>
      <c r="F41" s="0"/>
    </row>
    <row r="42" customFormat="false" ht="12.75" hidden="false" customHeight="false" outlineLevel="0" collapsed="false">
      <c r="A42" s="1" t="n">
        <v>39</v>
      </c>
      <c r="B42" s="3" t="s">
        <v>82</v>
      </c>
      <c r="C42" s="3" t="s">
        <v>83</v>
      </c>
      <c r="D42" s="6" t="str">
        <f aca="false">CONCATENATE(B42," ",C42)</f>
        <v>Iris Rajasaare</v>
      </c>
      <c r="F42" s="0"/>
    </row>
    <row r="43" customFormat="false" ht="12.75" hidden="false" customHeight="false" outlineLevel="0" collapsed="false">
      <c r="A43" s="1" t="n">
        <v>40</v>
      </c>
      <c r="B43" s="3" t="s">
        <v>57</v>
      </c>
      <c r="C43" s="3" t="s">
        <v>84</v>
      </c>
      <c r="D43" s="6" t="str">
        <f aca="false">CONCATENATE(B43," ",C43)</f>
        <v>Kalev Puk</v>
      </c>
      <c r="F43" s="0"/>
    </row>
    <row r="44" customFormat="false" ht="12.75" hidden="false" customHeight="false" outlineLevel="0" collapsed="false">
      <c r="A44" s="1" t="n">
        <v>41</v>
      </c>
      <c r="B44" s="3" t="s">
        <v>85</v>
      </c>
      <c r="C44" s="3" t="s">
        <v>86</v>
      </c>
      <c r="D44" s="6" t="str">
        <f aca="false">CONCATENATE(B44," ",C44)</f>
        <v>Käthlin Vahtel</v>
      </c>
      <c r="F44" s="0"/>
    </row>
    <row r="45" customFormat="false" ht="12.75" hidden="false" customHeight="false" outlineLevel="0" collapsed="false">
      <c r="A45" s="1" t="n">
        <v>42</v>
      </c>
      <c r="B45" s="3" t="s">
        <v>87</v>
      </c>
      <c r="C45" s="3" t="s">
        <v>88</v>
      </c>
      <c r="D45" s="6" t="str">
        <f aca="false">CONCATENATE(B45," ",C45)</f>
        <v>Erika  Seffer-Müller</v>
      </c>
      <c r="F45" s="0"/>
    </row>
    <row r="46" customFormat="false" ht="12.75" hidden="false" customHeight="false" outlineLevel="0" collapsed="false">
      <c r="A46" s="1" t="n">
        <v>43</v>
      </c>
      <c r="B46" s="3" t="s">
        <v>42</v>
      </c>
      <c r="C46" s="3" t="s">
        <v>49</v>
      </c>
      <c r="D46" s="6" t="str">
        <f aca="false">CONCATENATE(B46," ",C46)</f>
        <v>Arak Mihkel</v>
      </c>
      <c r="F46" s="0"/>
    </row>
    <row r="47" customFormat="false" ht="12.75" hidden="false" customHeight="false" outlineLevel="0" collapsed="false">
      <c r="A47" s="1" t="n">
        <v>44</v>
      </c>
      <c r="B47" s="3" t="s">
        <v>89</v>
      </c>
      <c r="C47" s="3" t="s">
        <v>54</v>
      </c>
      <c r="D47" s="6" t="str">
        <f aca="false">CONCATENATE(B47," ",C47)</f>
        <v>Tiit Laur</v>
      </c>
      <c r="F47" s="0"/>
    </row>
    <row r="48" customFormat="false" ht="12.75" hidden="false" customHeight="false" outlineLevel="0" collapsed="false">
      <c r="A48" s="1" t="n">
        <v>45</v>
      </c>
      <c r="B48" s="3" t="s">
        <v>90</v>
      </c>
      <c r="C48" s="3" t="s">
        <v>91</v>
      </c>
      <c r="D48" s="6" t="str">
        <f aca="false">CONCATENATE(B48," ",C48)</f>
        <v>Taavi Miku</v>
      </c>
      <c r="F48" s="0"/>
    </row>
    <row r="49" customFormat="false" ht="12.75" hidden="false" customHeight="false" outlineLevel="0" collapsed="false">
      <c r="A49" s="1" t="n">
        <v>46</v>
      </c>
      <c r="B49" s="3" t="s">
        <v>92</v>
      </c>
      <c r="C49" s="3" t="s">
        <v>81</v>
      </c>
      <c r="D49" s="6" t="str">
        <f aca="false">CONCATENATE(B49," ",C49)</f>
        <v>Romet Rättel</v>
      </c>
      <c r="F49" s="0"/>
    </row>
    <row r="50" customFormat="false" ht="12.75" hidden="false" customHeight="false" outlineLevel="0" collapsed="false">
      <c r="A50" s="1" t="n">
        <v>47</v>
      </c>
      <c r="B50" s="3" t="s">
        <v>93</v>
      </c>
      <c r="C50" s="3" t="s">
        <v>94</v>
      </c>
      <c r="D50" s="6" t="str">
        <f aca="false">CONCATENATE(B50," ",C50)</f>
        <v>Aimar Välja</v>
      </c>
      <c r="F50" s="0"/>
    </row>
    <row r="51" customFormat="false" ht="12.75" hidden="false" customHeight="false" outlineLevel="0" collapsed="false">
      <c r="A51" s="1" t="n">
        <v>48</v>
      </c>
      <c r="B51" s="3" t="s">
        <v>95</v>
      </c>
      <c r="C51" s="3" t="s">
        <v>96</v>
      </c>
      <c r="D51" s="6" t="str">
        <f aca="false">CONCATENATE(B51," ",C51)</f>
        <v>Marek Leemet</v>
      </c>
      <c r="F51" s="0"/>
    </row>
    <row r="52" customFormat="false" ht="12.75" hidden="false" customHeight="false" outlineLevel="0" collapsed="false">
      <c r="A52" s="1" t="n">
        <v>49</v>
      </c>
      <c r="B52" s="3" t="s">
        <v>97</v>
      </c>
      <c r="C52" s="3" t="s">
        <v>98</v>
      </c>
      <c r="D52" s="6" t="str">
        <f aca="false">CONCATENATE(B52," ",C52)</f>
        <v>Taivo Koitla</v>
      </c>
      <c r="F52" s="3"/>
    </row>
    <row r="53" customFormat="false" ht="12.75" hidden="false" customHeight="false" outlineLevel="0" collapsed="false">
      <c r="A53" s="1" t="n">
        <v>50</v>
      </c>
      <c r="B53" s="3" t="s">
        <v>99</v>
      </c>
      <c r="C53" s="3" t="s">
        <v>100</v>
      </c>
      <c r="D53" s="6" t="str">
        <f aca="false">CONCATENATE(B53," ",C53)</f>
        <v>Tõnu Kleesmann</v>
      </c>
      <c r="F53" s="3"/>
    </row>
    <row r="54" customFormat="false" ht="12.75" hidden="false" customHeight="false" outlineLevel="0" collapsed="false">
      <c r="A54" s="1" t="n">
        <v>51</v>
      </c>
      <c r="B54" s="3" t="s">
        <v>101</v>
      </c>
      <c r="C54" s="3" t="s">
        <v>46</v>
      </c>
      <c r="D54" s="6" t="str">
        <f aca="false">CONCATENATE(B54," ",C54)</f>
        <v>Marten Vaher</v>
      </c>
      <c r="F54" s="3"/>
    </row>
    <row r="55" customFormat="false" ht="12.75" hidden="false" customHeight="false" outlineLevel="0" collapsed="false">
      <c r="A55" s="1" t="n">
        <v>52</v>
      </c>
      <c r="B55" s="3" t="s">
        <v>102</v>
      </c>
      <c r="C55" s="3" t="s">
        <v>103</v>
      </c>
      <c r="D55" s="6" t="str">
        <f aca="false">CONCATENATE(B55," ",C55)</f>
        <v>Oliver Gurski</v>
      </c>
      <c r="F55" s="0"/>
    </row>
    <row r="56" customFormat="false" ht="12.75" hidden="false" customHeight="false" outlineLevel="0" collapsed="false">
      <c r="A56" s="1" t="n">
        <v>53</v>
      </c>
      <c r="B56" s="3" t="s">
        <v>104</v>
      </c>
      <c r="C56" s="3" t="s">
        <v>105</v>
      </c>
      <c r="D56" s="6" t="str">
        <f aca="false">CONCATENATE(B56," ",C56)</f>
        <v>Rauno Lehtsalu</v>
      </c>
      <c r="F56" s="3"/>
    </row>
    <row r="57" customFormat="false" ht="12.75" hidden="false" customHeight="false" outlineLevel="0" collapsed="false">
      <c r="A57" s="1" t="n">
        <v>54</v>
      </c>
      <c r="B57" s="3" t="s">
        <v>106</v>
      </c>
      <c r="C57" s="3" t="s">
        <v>107</v>
      </c>
      <c r="D57" s="6" t="str">
        <f aca="false">CONCATENATE(B57," ",C57)</f>
        <v>Malle Miilmann</v>
      </c>
      <c r="F57" s="3"/>
    </row>
    <row r="58" customFormat="false" ht="12.75" hidden="false" customHeight="false" outlineLevel="0" collapsed="false">
      <c r="A58" s="1" t="n">
        <v>55</v>
      </c>
      <c r="B58" s="3" t="s">
        <v>108</v>
      </c>
      <c r="C58" s="3" t="n">
        <v>1</v>
      </c>
      <c r="D58" s="6" t="str">
        <f aca="false">CONCATENATE(B58," ",C58)</f>
        <v>Mängija 1</v>
      </c>
      <c r="F58" s="3"/>
    </row>
    <row r="59" customFormat="false" ht="12.75" hidden="false" customHeight="false" outlineLevel="0" collapsed="false">
      <c r="A59" s="1" t="n">
        <v>56</v>
      </c>
      <c r="B59" s="3" t="s">
        <v>108</v>
      </c>
      <c r="C59" s="3" t="n">
        <v>2</v>
      </c>
      <c r="D59" s="6" t="str">
        <f aca="false">CONCATENATE(B59," ",C59)</f>
        <v>Mängija 2</v>
      </c>
      <c r="F59" s="3"/>
    </row>
    <row r="60" customFormat="false" ht="12.75" hidden="false" customHeight="false" outlineLevel="0" collapsed="false">
      <c r="A60" s="1" t="n">
        <v>57</v>
      </c>
      <c r="B60" s="3" t="s">
        <v>108</v>
      </c>
      <c r="C60" s="3" t="n">
        <v>3</v>
      </c>
      <c r="D60" s="6" t="str">
        <f aca="false">CONCATENATE(B60," ",C60)</f>
        <v>Mängija 3</v>
      </c>
      <c r="F60" s="3"/>
    </row>
    <row r="61" customFormat="false" ht="12.75" hidden="false" customHeight="false" outlineLevel="0" collapsed="false">
      <c r="A61" s="1" t="n">
        <v>58</v>
      </c>
      <c r="B61" s="3" t="s">
        <v>108</v>
      </c>
      <c r="C61" s="3" t="n">
        <v>4</v>
      </c>
      <c r="D61" s="6" t="str">
        <f aca="false">CONCATENATE(B61," ",C61)</f>
        <v>Mängija 4</v>
      </c>
      <c r="F61" s="7"/>
    </row>
    <row r="62" customFormat="false" ht="12.75" hidden="false" customHeight="false" outlineLevel="0" collapsed="false">
      <c r="A62" s="1" t="n">
        <v>59</v>
      </c>
      <c r="B62" s="3" t="s">
        <v>108</v>
      </c>
      <c r="C62" s="3" t="n">
        <v>5</v>
      </c>
      <c r="D62" s="6" t="str">
        <f aca="false">CONCATENATE(B62," ",C62)</f>
        <v>Mängija 5</v>
      </c>
      <c r="F62" s="3"/>
    </row>
    <row r="63" customFormat="false" ht="12.75" hidden="false" customHeight="false" outlineLevel="0" collapsed="false">
      <c r="A63" s="1" t="n">
        <v>60</v>
      </c>
      <c r="B63" s="3" t="s">
        <v>108</v>
      </c>
      <c r="C63" s="3" t="n">
        <v>6</v>
      </c>
      <c r="D63" s="6" t="str">
        <f aca="false">CONCATENATE(B63," ",C63)</f>
        <v>Mängija 6</v>
      </c>
      <c r="F63" s="3"/>
    </row>
    <row r="64" customFormat="false" ht="12.75" hidden="false" customHeight="false" outlineLevel="0" collapsed="false">
      <c r="A64" s="1" t="n">
        <v>61</v>
      </c>
      <c r="B64" s="3" t="s">
        <v>108</v>
      </c>
      <c r="C64" s="3" t="n">
        <v>7</v>
      </c>
      <c r="D64" s="6" t="str">
        <f aca="false">CONCATENATE(B64," ",C64)</f>
        <v>Mängija 7</v>
      </c>
      <c r="F64" s="8"/>
    </row>
    <row r="65" customFormat="false" ht="12.75" hidden="false" customHeight="false" outlineLevel="0" collapsed="false">
      <c r="A65" s="1" t="n">
        <v>62</v>
      </c>
      <c r="B65" s="3" t="s">
        <v>108</v>
      </c>
      <c r="C65" s="3" t="n">
        <v>8</v>
      </c>
      <c r="D65" s="6" t="str">
        <f aca="false">CONCATENATE(B65," ",C65)</f>
        <v>Mängija 8</v>
      </c>
      <c r="F65" s="3"/>
    </row>
    <row r="66" customFormat="false" ht="12.75" hidden="false" customHeight="false" outlineLevel="0" collapsed="false">
      <c r="A66" s="1" t="n">
        <v>63</v>
      </c>
      <c r="B66" s="3" t="s">
        <v>108</v>
      </c>
      <c r="C66" s="3" t="n">
        <v>9</v>
      </c>
      <c r="D66" s="6" t="str">
        <f aca="false">CONCATENATE(B66," ",C66)</f>
        <v>Mängija 9</v>
      </c>
      <c r="F66" s="3"/>
    </row>
    <row r="67" customFormat="false" ht="12.75" hidden="false" customHeight="false" outlineLevel="0" collapsed="false">
      <c r="A67" s="1" t="n">
        <v>64</v>
      </c>
      <c r="B67" s="3" t="s">
        <v>108</v>
      </c>
      <c r="C67" s="3" t="n">
        <v>10</v>
      </c>
      <c r="D67" s="6" t="str">
        <f aca="false">CONCATENATE(B67," ",C67)</f>
        <v>Mängija 10</v>
      </c>
      <c r="F67" s="3"/>
    </row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2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RowHeight="15.75" outlineLevelRow="0" outlineLevelCol="0"/>
  <cols>
    <col collapsed="false" customWidth="true" hidden="false" outlineLevel="0" max="1" min="1" style="44" width="16.97"/>
    <col collapsed="false" customWidth="true" hidden="false" outlineLevel="0" max="2" min="2" style="44" width="15.4"/>
    <col collapsed="false" customWidth="true" hidden="false" outlineLevel="0" max="3" min="3" style="44" width="18.97"/>
    <col collapsed="false" customWidth="true" hidden="false" outlineLevel="0" max="4" min="4" style="45" width="22.96"/>
    <col collapsed="false" customWidth="true" hidden="false" outlineLevel="0" max="5" min="5" style="44" width="15.54"/>
    <col collapsed="false" customWidth="true" hidden="false" outlineLevel="0" max="6" min="6" style="45" width="21.68"/>
    <col collapsed="false" customWidth="true" hidden="false" outlineLevel="0" max="7" min="7" style="45" width="9.13"/>
    <col collapsed="false" customWidth="true" hidden="false" outlineLevel="0" max="8" min="8" style="45" width="24.82"/>
    <col collapsed="false" customWidth="true" hidden="false" outlineLevel="0" max="257" min="9" style="44" width="9.13"/>
    <col collapsed="false" customWidth="true" hidden="false" outlineLevel="0" max="1025" min="258" style="0" width="9.13"/>
  </cols>
  <sheetData>
    <row r="1" customFormat="false" ht="15.75" hidden="false" customHeight="false" outlineLevel="0" collapsed="false">
      <c r="A1" s="46" t="s">
        <v>303</v>
      </c>
      <c r="B1" s="46" t="s">
        <v>304</v>
      </c>
      <c r="C1" s="46" t="s">
        <v>305</v>
      </c>
      <c r="D1" s="47" t="s">
        <v>306</v>
      </c>
      <c r="E1" s="46" t="s">
        <v>307</v>
      </c>
      <c r="F1" s="47" t="s">
        <v>308</v>
      </c>
      <c r="G1" s="47" t="s">
        <v>309</v>
      </c>
      <c r="H1" s="47" t="s">
        <v>310</v>
      </c>
    </row>
    <row r="2" customFormat="false" ht="15.75" hidden="false" customHeight="false" outlineLevel="0" collapsed="false">
      <c r="A2" s="48" t="s">
        <v>311</v>
      </c>
      <c r="B2" s="49"/>
      <c r="C2" s="49"/>
      <c r="D2" s="50"/>
    </row>
    <row r="3" customFormat="false" ht="15.75" hidden="false" customHeight="false" outlineLevel="0" collapsed="false">
      <c r="A3" s="51" t="s">
        <v>312</v>
      </c>
      <c r="B3" s="52"/>
      <c r="C3" s="49"/>
      <c r="D3" s="50"/>
    </row>
    <row r="4" customFormat="false" ht="15.75" hidden="false" customHeight="false" outlineLevel="0" collapsed="false">
      <c r="A4" s="51" t="s">
        <v>313</v>
      </c>
      <c r="B4" s="49"/>
      <c r="C4" s="49"/>
      <c r="D4" s="50"/>
    </row>
    <row r="5" customFormat="false" ht="15.75" hidden="false" customHeight="false" outlineLevel="0" collapsed="false">
      <c r="A5" s="51" t="s">
        <v>314</v>
      </c>
      <c r="B5" s="49"/>
      <c r="C5" s="49"/>
      <c r="D5" s="50"/>
    </row>
    <row r="6" customFormat="false" ht="15.75" hidden="false" customHeight="false" outlineLevel="0" collapsed="false">
      <c r="A6" s="51" t="s">
        <v>315</v>
      </c>
      <c r="B6" s="49"/>
      <c r="C6" s="49"/>
      <c r="D6" s="50"/>
    </row>
    <row r="7" customFormat="false" ht="15.75" hidden="false" customHeight="false" outlineLevel="0" collapsed="false">
      <c r="A7" s="46" t="s">
        <v>5</v>
      </c>
      <c r="B7" s="46" t="s">
        <v>316</v>
      </c>
      <c r="C7" s="46" t="s">
        <v>317</v>
      </c>
      <c r="D7" s="47" t="s">
        <v>6</v>
      </c>
      <c r="E7" s="49"/>
      <c r="F7" s="50"/>
      <c r="G7" s="50"/>
      <c r="H7" s="50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customFormat="false" ht="15.75" hidden="false" customHeight="false" outlineLevel="0" collapsed="false">
      <c r="A8" s="44" t="n">
        <v>1</v>
      </c>
      <c r="B8" s="53" t="str">
        <f aca="false">IF(Paigutus!C4="","",Paigutus!C4)</f>
        <v>Puntso</v>
      </c>
      <c r="C8" s="44" t="str">
        <f aca="false">IF(Paigutus!B4="","",Paigutus!B4)</f>
        <v>Taago</v>
      </c>
      <c r="D8" s="54" t="str">
        <f aca="false">IF(Paigutus!F4="","",Paigutus!F4)</f>
        <v/>
      </c>
    </row>
    <row r="9" customFormat="false" ht="15.75" hidden="false" customHeight="false" outlineLevel="0" collapsed="false">
      <c r="A9" s="44" t="n">
        <v>2</v>
      </c>
      <c r="B9" s="53" t="str">
        <f aca="false">IF(Paigutus!C5="","",Paigutus!C5)</f>
        <v>Somer</v>
      </c>
      <c r="C9" s="44" t="str">
        <f aca="false">IF(Paigutus!B5="","",Paigutus!B5)</f>
        <v>Andres</v>
      </c>
      <c r="D9" s="54" t="str">
        <f aca="false">IF(Paigutus!F5="","",Paigutus!F5)</f>
        <v/>
      </c>
    </row>
    <row r="10" customFormat="false" ht="15.75" hidden="false" customHeight="false" outlineLevel="0" collapsed="false">
      <c r="A10" s="44" t="n">
        <v>3</v>
      </c>
      <c r="B10" s="53" t="str">
        <f aca="false">IF(Paigutus!C6="","",Paigutus!C6)</f>
        <v>Etulaid</v>
      </c>
      <c r="C10" s="44" t="str">
        <f aca="false">IF(Paigutus!B6="","",Paigutus!B6)</f>
        <v>Krister Erik</v>
      </c>
      <c r="D10" s="54" t="str">
        <f aca="false">IF(Paigutus!F6="","",Paigutus!F6)</f>
        <v/>
      </c>
    </row>
    <row r="11" customFormat="false" ht="15.75" hidden="false" customHeight="false" outlineLevel="0" collapsed="false">
      <c r="A11" s="44" t="n">
        <v>4</v>
      </c>
      <c r="B11" s="53" t="str">
        <f aca="false">IF(Paigutus!C7="","",Paigutus!C7)</f>
        <v>Laks</v>
      </c>
      <c r="C11" s="44" t="str">
        <f aca="false">IF(Paigutus!B7="","",Paigutus!B7)</f>
        <v>Aksel</v>
      </c>
      <c r="D11" s="54" t="str">
        <f aca="false">IF(Paigutus!F7="","",Paigutus!F7)</f>
        <v/>
      </c>
    </row>
    <row r="12" customFormat="false" ht="15.75" hidden="false" customHeight="false" outlineLevel="0" collapsed="false">
      <c r="A12" s="44" t="n">
        <v>5</v>
      </c>
      <c r="B12" s="53" t="str">
        <f aca="false">IF(Paigutus!C8="","",Paigutus!C8)</f>
        <v>Ristissaar</v>
      </c>
      <c r="C12" s="44" t="str">
        <f aca="false">IF(Paigutus!B8="","",Paigutus!B8)</f>
        <v>Veiko</v>
      </c>
      <c r="D12" s="54" t="str">
        <f aca="false">IF(Paigutus!F8="","",Paigutus!F8)</f>
        <v/>
      </c>
    </row>
    <row r="13" customFormat="false" ht="15.75" hidden="false" customHeight="false" outlineLevel="0" collapsed="false">
      <c r="A13" s="44" t="n">
        <v>6</v>
      </c>
      <c r="B13" s="53" t="str">
        <f aca="false">IF(Paigutus!C9="","",Paigutus!C9)</f>
        <v>Korsen</v>
      </c>
      <c r="C13" s="44" t="str">
        <f aca="false">IF(Paigutus!B9="","",Paigutus!B9)</f>
        <v>Imre</v>
      </c>
      <c r="D13" s="54" t="str">
        <f aca="false">IF(Paigutus!F9="","",Paigutus!F9)</f>
        <v/>
      </c>
    </row>
    <row r="14" customFormat="false" ht="15.75" hidden="false" customHeight="false" outlineLevel="0" collapsed="false">
      <c r="A14" s="44" t="n">
        <v>7</v>
      </c>
      <c r="B14" s="53" t="str">
        <f aca="false">IF(Paigutus!C10="","",Paigutus!C10)</f>
        <v>Kruusement</v>
      </c>
      <c r="C14" s="44" t="str">
        <f aca="false">IF(Paigutus!B10="","",Paigutus!B10)</f>
        <v>Heino</v>
      </c>
      <c r="D14" s="54" t="str">
        <f aca="false">IF(Paigutus!F10="","",Paigutus!F10)</f>
        <v/>
      </c>
    </row>
    <row r="15" customFormat="false" ht="15.75" hidden="false" customHeight="false" outlineLevel="0" collapsed="false">
      <c r="A15" s="44" t="n">
        <v>8</v>
      </c>
      <c r="B15" s="53" t="str">
        <f aca="false">IF(Paigutus!C11="","",Paigutus!C11)</f>
        <v>Hendrikson</v>
      </c>
      <c r="C15" s="44" t="str">
        <f aca="false">IF(Paigutus!B11="","",Paigutus!B11)</f>
        <v>Ants</v>
      </c>
      <c r="D15" s="54" t="str">
        <f aca="false">IF(Paigutus!F11="","",Paigutus!F11)</f>
        <v/>
      </c>
    </row>
    <row r="16" customFormat="false" ht="15.75" hidden="false" customHeight="false" outlineLevel="0" collapsed="false">
      <c r="A16" s="44" t="n">
        <v>9</v>
      </c>
      <c r="B16" s="53" t="str">
        <f aca="false">IF(Paigutus!C12="","",Paigutus!C12)</f>
        <v>Oviir</v>
      </c>
      <c r="C16" s="44" t="str">
        <f aca="false">IF(Paigutus!B12="","",Paigutus!B12)</f>
        <v>Allar</v>
      </c>
      <c r="D16" s="54" t="str">
        <f aca="false">IF(Paigutus!F12="","",Paigutus!F12)</f>
        <v/>
      </c>
    </row>
    <row r="17" customFormat="false" ht="15.75" hidden="false" customHeight="false" outlineLevel="0" collapsed="false">
      <c r="A17" s="44" t="n">
        <v>10</v>
      </c>
      <c r="B17" s="53" t="str">
        <f aca="false">IF(Paigutus!C13="","",Paigutus!C13)</f>
        <v>Mets</v>
      </c>
      <c r="C17" s="44" t="str">
        <f aca="false">IF(Paigutus!B13="","",Paigutus!B13)</f>
        <v>Ardi</v>
      </c>
      <c r="D17" s="54" t="str">
        <f aca="false">IF(Paigutus!F13="","",Paigutus!F13)</f>
        <v/>
      </c>
    </row>
    <row r="18" customFormat="false" ht="15.75" hidden="false" customHeight="false" outlineLevel="0" collapsed="false">
      <c r="A18" s="44" t="n">
        <v>11</v>
      </c>
      <c r="B18" s="53" t="str">
        <f aca="false">IF(Paigutus!C14="","",Paigutus!C14)</f>
        <v>Ristissaar</v>
      </c>
      <c r="C18" s="44" t="str">
        <f aca="false">IF(Paigutus!B14="","",Paigutus!B14)</f>
        <v>Reino</v>
      </c>
      <c r="D18" s="54" t="str">
        <f aca="false">IF(Paigutus!F14="","",Paigutus!F14)</f>
        <v/>
      </c>
    </row>
    <row r="19" customFormat="false" ht="15.75" hidden="false" customHeight="false" outlineLevel="0" collapsed="false">
      <c r="A19" s="44" t="n">
        <v>12</v>
      </c>
      <c r="B19" s="53" t="str">
        <f aca="false">IF(Paigutus!C15="","",Paigutus!C15)</f>
        <v>Rahuoja</v>
      </c>
      <c r="C19" s="44" t="str">
        <f aca="false">IF(Paigutus!B15="","",Paigutus!B15)</f>
        <v>Almar</v>
      </c>
      <c r="D19" s="54" t="str">
        <f aca="false">IF(Paigutus!F15="","",Paigutus!F15)</f>
        <v/>
      </c>
    </row>
    <row r="20" customFormat="false" ht="15.75" hidden="false" customHeight="false" outlineLevel="0" collapsed="false">
      <c r="A20" s="44" t="n">
        <v>13</v>
      </c>
      <c r="B20" s="53" t="str">
        <f aca="false">IF(Paigutus!C16="","",Paigutus!C16)</f>
        <v>Salumaa</v>
      </c>
      <c r="C20" s="44" t="str">
        <f aca="false">IF(Paigutus!B16="","",Paigutus!B16)</f>
        <v>Ketrin</v>
      </c>
      <c r="D20" s="54" t="str">
        <f aca="false">IF(Paigutus!F16="","",Paigutus!F16)</f>
        <v/>
      </c>
    </row>
    <row r="21" customFormat="false" ht="15.75" hidden="false" customHeight="false" outlineLevel="0" collapsed="false">
      <c r="A21" s="44" t="n">
        <v>14</v>
      </c>
      <c r="B21" s="53" t="str">
        <f aca="false">IF(Paigutus!C17="","",Paigutus!C17)</f>
        <v>Mölder</v>
      </c>
      <c r="C21" s="44" t="str">
        <f aca="false">IF(Paigutus!B17="","",Paigutus!B17)</f>
        <v>Jaanus</v>
      </c>
      <c r="D21" s="54" t="str">
        <f aca="false">IF(Paigutus!F17="","",Paigutus!F17)</f>
        <v/>
      </c>
    </row>
    <row r="22" customFormat="false" ht="15.75" hidden="false" customHeight="false" outlineLevel="0" collapsed="false">
      <c r="A22" s="44" t="n">
        <v>15</v>
      </c>
      <c r="B22" s="53" t="str">
        <f aca="false">IF(Paigutus!C18="","",Paigutus!C18)</f>
        <v>Strazev</v>
      </c>
      <c r="C22" s="44" t="str">
        <f aca="false">IF(Paigutus!B18="","",Paigutus!B18)</f>
        <v>Riho</v>
      </c>
      <c r="D22" s="54" t="str">
        <f aca="false">IF(Paigutus!F18="","",Paigutus!F18)</f>
        <v/>
      </c>
    </row>
    <row r="23" customFormat="false" ht="15.75" hidden="false" customHeight="false" outlineLevel="0" collapsed="false">
      <c r="A23" s="44" t="n">
        <v>16</v>
      </c>
      <c r="B23" s="53" t="str">
        <f aca="false">IF(Paigutus!C19="","",Paigutus!C19)</f>
        <v>Eiver</v>
      </c>
      <c r="C23" s="44" t="str">
        <f aca="false">IF(Paigutus!B19="","",Paigutus!B19)</f>
        <v>Priit</v>
      </c>
      <c r="D23" s="54" t="str">
        <f aca="false">IF(Paigutus!F19="","",Paigutus!F19)</f>
        <v/>
      </c>
    </row>
    <row r="24" customFormat="false" ht="15.75" hidden="false" customHeight="false" outlineLevel="0" collapsed="false">
      <c r="A24" s="44" t="n">
        <v>17</v>
      </c>
      <c r="B24" s="53" t="str">
        <f aca="false">IF(Paigutus!C20="","",Paigutus!C20)</f>
        <v>Vahtra</v>
      </c>
      <c r="C24" s="44" t="str">
        <f aca="false">IF(Paigutus!B20="","",Paigutus!B20)</f>
        <v>Jüri</v>
      </c>
      <c r="D24" s="54" t="str">
        <f aca="false">IF(Paigutus!F20="","",Paigutus!F20)</f>
        <v/>
      </c>
    </row>
    <row r="25" customFormat="false" ht="15.75" hidden="false" customHeight="false" outlineLevel="0" collapsed="false">
      <c r="A25" s="44" t="n">
        <v>18</v>
      </c>
      <c r="B25" s="53" t="str">
        <f aca="false">IF(Paigutus!C21="","",Paigutus!C21)</f>
        <v>Arak</v>
      </c>
      <c r="C25" s="44" t="str">
        <f aca="false">IF(Paigutus!B21="","",Paigutus!B21)</f>
        <v>Siim</v>
      </c>
      <c r="D25" s="54" t="str">
        <f aca="false">IF(Paigutus!F21="","",Paigutus!F21)</f>
        <v/>
      </c>
    </row>
    <row r="26" customFormat="false" ht="15.75" hidden="false" customHeight="false" outlineLevel="0" collapsed="false">
      <c r="A26" s="44" t="n">
        <v>19</v>
      </c>
      <c r="B26" s="53" t="str">
        <f aca="false">IF(Paigutus!C22="","",Paigutus!C22)</f>
        <v>Rommot</v>
      </c>
      <c r="C26" s="44" t="str">
        <f aca="false">IF(Paigutus!B22="","",Paigutus!B22)</f>
        <v>Raigo</v>
      </c>
      <c r="D26" s="54" t="str">
        <f aca="false">IF(Paigutus!F22="","",Paigutus!F22)</f>
        <v/>
      </c>
    </row>
    <row r="27" customFormat="false" ht="15.75" hidden="false" customHeight="false" outlineLevel="0" collapsed="false">
      <c r="A27" s="44" t="n">
        <v>20</v>
      </c>
      <c r="B27" s="53" t="str">
        <f aca="false">IF(Paigutus!C23="","",Paigutus!C23)</f>
        <v>Vaher</v>
      </c>
      <c r="C27" s="44" t="str">
        <f aca="false">IF(Paigutus!B23="","",Paigutus!B23)</f>
        <v>Priidu</v>
      </c>
      <c r="D27" s="54" t="str">
        <f aca="false">IF(Paigutus!F23="","",Paigutus!F23)</f>
        <v/>
      </c>
    </row>
    <row r="28" customFormat="false" ht="15.75" hidden="false" customHeight="false" outlineLevel="0" collapsed="false">
      <c r="A28" s="44" t="n">
        <v>21</v>
      </c>
      <c r="B28" s="53" t="str">
        <f aca="false">IF(Paigutus!C24="","",Paigutus!C24)</f>
        <v>Kotka</v>
      </c>
      <c r="C28" s="44" t="str">
        <f aca="false">IF(Paigutus!B24="","",Paigutus!B24)</f>
        <v>Marika</v>
      </c>
      <c r="D28" s="54" t="str">
        <f aca="false">IF(Paigutus!F24="","",Paigutus!F24)</f>
        <v/>
      </c>
      <c r="M28" s="45"/>
    </row>
    <row r="29" customFormat="false" ht="15.75" hidden="false" customHeight="false" outlineLevel="0" collapsed="false">
      <c r="A29" s="44" t="n">
        <v>22</v>
      </c>
      <c r="B29" s="53" t="str">
        <f aca="false">IF(Paigutus!C25="","",Paigutus!C25)</f>
        <v>Lasn</v>
      </c>
      <c r="C29" s="44" t="str">
        <f aca="false">IF(Paigutus!B25="","",Paigutus!B25)</f>
        <v>Mihkel</v>
      </c>
      <c r="D29" s="54" t="str">
        <f aca="false">IF(Paigutus!F25="","",Paigutus!F25)</f>
        <v/>
      </c>
      <c r="M29" s="45"/>
    </row>
    <row r="30" customFormat="false" ht="15.75" hidden="false" customHeight="false" outlineLevel="0" collapsed="false">
      <c r="A30" s="44" t="n">
        <v>23</v>
      </c>
      <c r="B30" s="53" t="str">
        <f aca="false">IF(Paigutus!C26="","",Paigutus!C26)</f>
        <v>Enni</v>
      </c>
      <c r="C30" s="44" t="str">
        <f aca="false">IF(Paigutus!B26="","",Paigutus!B26)</f>
        <v>Maie</v>
      </c>
      <c r="D30" s="54" t="str">
        <f aca="false">IF(Paigutus!F26="","",Paigutus!F26)</f>
        <v/>
      </c>
    </row>
    <row r="31" customFormat="false" ht="15.75" hidden="false" customHeight="false" outlineLevel="0" collapsed="false">
      <c r="A31" s="44" t="n">
        <v>24</v>
      </c>
      <c r="B31" s="53" t="str">
        <f aca="false">IF(Paigutus!C27="","",Paigutus!C27)</f>
        <v>Laur</v>
      </c>
      <c r="C31" s="44" t="str">
        <f aca="false">IF(Paigutus!B27="","",Paigutus!B27)</f>
        <v>Ene</v>
      </c>
      <c r="D31" s="54" t="str">
        <f aca="false">IF(Paigutus!F27="","",Paigutus!F27)</f>
        <v/>
      </c>
    </row>
    <row r="32" customFormat="false" ht="15.75" hidden="false" customHeight="false" outlineLevel="0" collapsed="false">
      <c r="A32" s="44" t="n">
        <v>25</v>
      </c>
      <c r="B32" s="53" t="str">
        <f aca="false">IF(Paigutus!C28="","",Paigutus!C28)</f>
        <v>Tõntson</v>
      </c>
      <c r="C32" s="44" t="str">
        <f aca="false">IF(Paigutus!B28="","",Paigutus!B28)</f>
        <v>Erik</v>
      </c>
      <c r="D32" s="54" t="str">
        <f aca="false">IF(Paigutus!F28="","",Paigutus!F28)</f>
        <v/>
      </c>
    </row>
    <row r="33" customFormat="false" ht="15.75" hidden="false" customHeight="false" outlineLevel="0" collapsed="false">
      <c r="A33" s="44" t="n">
        <v>26</v>
      </c>
      <c r="B33" s="53" t="str">
        <f aca="false">IF(Paigutus!C29="","",Paigutus!C29)</f>
        <v>Klais</v>
      </c>
      <c r="C33" s="44" t="str">
        <f aca="false">IF(Paigutus!B29="","",Paigutus!B29)</f>
        <v>Kalev</v>
      </c>
      <c r="D33" s="54" t="str">
        <f aca="false">IF(Paigutus!F29="","",Paigutus!F29)</f>
        <v/>
      </c>
    </row>
    <row r="34" customFormat="false" ht="15.75" hidden="false" customHeight="false" outlineLevel="0" collapsed="false">
      <c r="A34" s="44" t="n">
        <v>27</v>
      </c>
      <c r="B34" s="53" t="str">
        <f aca="false">IF(Paigutus!C30="","",Paigutus!C30)</f>
        <v>Lepp</v>
      </c>
      <c r="C34" s="44" t="str">
        <f aca="false">IF(Paigutus!B30="","",Paigutus!B30)</f>
        <v>Jaan</v>
      </c>
      <c r="D34" s="54" t="str">
        <f aca="false">IF(Paigutus!F30="","",Paigutus!F30)</f>
        <v/>
      </c>
    </row>
    <row r="35" customFormat="false" ht="15.75" hidden="false" customHeight="false" outlineLevel="0" collapsed="false">
      <c r="A35" s="44" t="n">
        <v>28</v>
      </c>
      <c r="B35" s="53" t="str">
        <f aca="false">IF(Paigutus!C31="","",Paigutus!C31)</f>
        <v>Vanker</v>
      </c>
      <c r="C35" s="44" t="str">
        <f aca="false">IF(Paigutus!B31="","",Paigutus!B31)</f>
        <v>Heino</v>
      </c>
      <c r="D35" s="54" t="str">
        <f aca="false">IF(Paigutus!F31="","",Paigutus!F31)</f>
        <v/>
      </c>
    </row>
    <row r="36" customFormat="false" ht="15.75" hidden="false" customHeight="false" outlineLevel="0" collapsed="false">
      <c r="A36" s="44" t="n">
        <v>29</v>
      </c>
      <c r="B36" s="53" t="str">
        <f aca="false">IF(Paigutus!C32="","",Paigutus!C32)</f>
        <v>Laidma</v>
      </c>
      <c r="C36" s="44" t="str">
        <f aca="false">IF(Paigutus!B32="","",Paigutus!B32)</f>
        <v>Aimir</v>
      </c>
      <c r="D36" s="54" t="str">
        <f aca="false">IF(Paigutus!F32="","",Paigutus!F32)</f>
        <v/>
      </c>
    </row>
    <row r="37" customFormat="false" ht="15.75" hidden="false" customHeight="false" outlineLevel="0" collapsed="false">
      <c r="A37" s="44" t="n">
        <v>30</v>
      </c>
      <c r="B37" s="53" t="str">
        <f aca="false">IF(Paigutus!C33="","",Paigutus!C33)</f>
        <v>Laumets</v>
      </c>
      <c r="C37" s="44" t="str">
        <f aca="false">IF(Paigutus!B33="","",Paigutus!B33)</f>
        <v>Lembit</v>
      </c>
      <c r="D37" s="54" t="str">
        <f aca="false">IF(Paigutus!F33="","",Paigutus!F33)</f>
        <v/>
      </c>
    </row>
    <row r="38" customFormat="false" ht="15.75" hidden="false" customHeight="false" outlineLevel="0" collapsed="false">
      <c r="A38" s="44" t="n">
        <v>31</v>
      </c>
      <c r="B38" s="53" t="str">
        <f aca="false">IF(Paigutus!C34="","",Paigutus!C34)</f>
        <v>Roots</v>
      </c>
      <c r="C38" s="44" t="str">
        <f aca="false">IF(Paigutus!B34="","",Paigutus!B34)</f>
        <v>Raivo</v>
      </c>
      <c r="D38" s="54" t="str">
        <f aca="false">IF(Paigutus!F34="","",Paigutus!F34)</f>
        <v/>
      </c>
    </row>
    <row r="39" customFormat="false" ht="15.75" hidden="false" customHeight="false" outlineLevel="0" collapsed="false">
      <c r="A39" s="44" t="n">
        <v>32</v>
      </c>
      <c r="B39" s="53" t="str">
        <f aca="false">IF(Paigutus!C35="","",Paigutus!C35)</f>
        <v>Männa</v>
      </c>
      <c r="C39" s="44" t="str">
        <f aca="false">IF(Paigutus!B35="","",Paigutus!B35)</f>
        <v>Vahur</v>
      </c>
      <c r="D39" s="54" t="str">
        <f aca="false">IF(Paigutus!F35="","",Paigutus!F35)</f>
        <v/>
      </c>
    </row>
    <row r="40" customFormat="false" ht="15.75" hidden="false" customHeight="false" outlineLevel="0" collapsed="false">
      <c r="A40" s="44" t="n">
        <v>33</v>
      </c>
      <c r="B40" s="53" t="str">
        <f aca="false">IF(Paigutus!C36="","",Paigutus!C36)</f>
        <v>Kruusimaa</v>
      </c>
      <c r="C40" s="44" t="str">
        <f aca="false">IF(Paigutus!B36="","",Paigutus!B36)</f>
        <v>Kristi</v>
      </c>
      <c r="D40" s="54" t="str">
        <f aca="false">IF(Paigutus!F36="","",Paigutus!F36)</f>
        <v/>
      </c>
    </row>
    <row r="41" customFormat="false" ht="15.75" hidden="false" customHeight="false" outlineLevel="0" collapsed="false">
      <c r="A41" s="44" t="n">
        <v>34</v>
      </c>
      <c r="B41" s="53" t="str">
        <f aca="false">IF(Paigutus!C37="","",Paigutus!C37)</f>
        <v>Hansar</v>
      </c>
      <c r="C41" s="44" t="str">
        <f aca="false">IF(Paigutus!B37="","",Paigutus!B37)</f>
        <v>Heiki</v>
      </c>
      <c r="D41" s="54" t="str">
        <f aca="false">IF(Paigutus!F37="","",Paigutus!F37)</f>
        <v/>
      </c>
    </row>
    <row r="42" customFormat="false" ht="15.75" hidden="false" customHeight="false" outlineLevel="0" collapsed="false">
      <c r="A42" s="44" t="n">
        <v>35</v>
      </c>
      <c r="B42" s="53" t="str">
        <f aca="false">IF(Paigutus!C38="","",Paigutus!C38)</f>
        <v>Sastin</v>
      </c>
      <c r="C42" s="44" t="str">
        <f aca="false">IF(Paigutus!B38="","",Paigutus!B38)</f>
        <v>Vladimir</v>
      </c>
      <c r="D42" s="54" t="str">
        <f aca="false">IF(Paigutus!F38="","",Paigutus!F38)</f>
        <v/>
      </c>
    </row>
    <row r="43" customFormat="false" ht="15.75" hidden="false" customHeight="false" outlineLevel="0" collapsed="false">
      <c r="A43" s="44" t="n">
        <v>36</v>
      </c>
      <c r="B43" s="53" t="str">
        <f aca="false">IF(Paigutus!C39="","",Paigutus!C39)</f>
        <v>Mõek</v>
      </c>
      <c r="C43" s="44" t="str">
        <f aca="false">IF(Paigutus!B39="","",Paigutus!B39)</f>
        <v>Veljo</v>
      </c>
      <c r="D43" s="54" t="str">
        <f aca="false">IF(Paigutus!F39="","",Paigutus!F39)</f>
        <v/>
      </c>
    </row>
    <row r="44" customFormat="false" ht="15.75" hidden="false" customHeight="false" outlineLevel="0" collapsed="false">
      <c r="A44" s="44" t="n">
        <v>37</v>
      </c>
      <c r="B44" s="53" t="str">
        <f aca="false">IF(Paigutus!C40="","",Paigutus!C40)</f>
        <v>Uustalo</v>
      </c>
      <c r="C44" s="44" t="str">
        <f aca="false">IF(Paigutus!B40="","",Paigutus!B40)</f>
        <v>Toivo</v>
      </c>
      <c r="D44" s="54" t="str">
        <f aca="false">IF(Paigutus!F40="","",Paigutus!F40)</f>
        <v/>
      </c>
    </row>
    <row r="45" customFormat="false" ht="15.75" hidden="false" customHeight="false" outlineLevel="0" collapsed="false">
      <c r="A45" s="44" t="n">
        <v>38</v>
      </c>
      <c r="B45" s="53" t="str">
        <f aca="false">IF(Paigutus!C41="","",Paigutus!C41)</f>
        <v>Rättel</v>
      </c>
      <c r="C45" s="44" t="str">
        <f aca="false">IF(Paigutus!B41="","",Paigutus!B41)</f>
        <v>Oleg</v>
      </c>
      <c r="D45" s="54" t="str">
        <f aca="false">IF(Paigutus!F41="","",Paigutus!F41)</f>
        <v/>
      </c>
    </row>
    <row r="46" customFormat="false" ht="15.75" hidden="false" customHeight="false" outlineLevel="0" collapsed="false">
      <c r="A46" s="44" t="n">
        <v>39</v>
      </c>
      <c r="B46" s="53" t="str">
        <f aca="false">IF(Paigutus!C42="","",Paigutus!C42)</f>
        <v>Rajasaare</v>
      </c>
      <c r="C46" s="44" t="str">
        <f aca="false">IF(Paigutus!B42="","",Paigutus!B42)</f>
        <v>Iris</v>
      </c>
      <c r="D46" s="54" t="str">
        <f aca="false">IF(Paigutus!F42="","",Paigutus!F42)</f>
        <v/>
      </c>
    </row>
    <row r="47" customFormat="false" ht="15.75" hidden="false" customHeight="false" outlineLevel="0" collapsed="false">
      <c r="A47" s="44" t="n">
        <v>40</v>
      </c>
      <c r="B47" s="53" t="str">
        <f aca="false">IF(Paigutus!C43="","",Paigutus!C43)</f>
        <v>Puk</v>
      </c>
      <c r="C47" s="44" t="str">
        <f aca="false">IF(Paigutus!B43="","",Paigutus!B43)</f>
        <v>Kalev</v>
      </c>
      <c r="D47" s="54" t="str">
        <f aca="false">IF(Paigutus!F43="","",Paigutus!F43)</f>
        <v/>
      </c>
    </row>
    <row r="48" customFormat="false" ht="15.75" hidden="false" customHeight="false" outlineLevel="0" collapsed="false">
      <c r="A48" s="44" t="n">
        <v>41</v>
      </c>
      <c r="B48" s="53" t="str">
        <f aca="false">IF(Paigutus!C44="","",Paigutus!C44)</f>
        <v>Vahtel</v>
      </c>
      <c r="C48" s="44" t="str">
        <f aca="false">IF(Paigutus!B44="","",Paigutus!B44)</f>
        <v>Käthlin</v>
      </c>
      <c r="D48" s="54" t="str">
        <f aca="false">IF(Paigutus!F44="","",Paigutus!F44)</f>
        <v/>
      </c>
    </row>
    <row r="49" customFormat="false" ht="15.75" hidden="false" customHeight="false" outlineLevel="0" collapsed="false">
      <c r="A49" s="44" t="n">
        <v>42</v>
      </c>
      <c r="B49" s="53" t="str">
        <f aca="false">IF(Paigutus!C45="","",Paigutus!C45)</f>
        <v>Seffer-Müller</v>
      </c>
      <c r="C49" s="44" t="str">
        <f aca="false">IF(Paigutus!B45="","",Paigutus!B45)</f>
        <v>Erika </v>
      </c>
      <c r="D49" s="54" t="str">
        <f aca="false">IF(Paigutus!F45="","",Paigutus!F45)</f>
        <v/>
      </c>
    </row>
    <row r="50" customFormat="false" ht="15.75" hidden="false" customHeight="false" outlineLevel="0" collapsed="false">
      <c r="A50" s="44" t="n">
        <v>43</v>
      </c>
      <c r="B50" s="53" t="str">
        <f aca="false">IF(Paigutus!C46="","",Paigutus!C46)</f>
        <v>Mihkel</v>
      </c>
      <c r="C50" s="44" t="str">
        <f aca="false">IF(Paigutus!B46="","",Paigutus!B46)</f>
        <v>Arak</v>
      </c>
      <c r="D50" s="54" t="str">
        <f aca="false">IF(Paigutus!F46="","",Paigutus!F46)</f>
        <v/>
      </c>
    </row>
    <row r="51" customFormat="false" ht="15.75" hidden="false" customHeight="false" outlineLevel="0" collapsed="false">
      <c r="A51" s="44" t="n">
        <v>44</v>
      </c>
      <c r="B51" s="53" t="str">
        <f aca="false">IF(Paigutus!C47="","",Paigutus!C47)</f>
        <v>Laur</v>
      </c>
      <c r="C51" s="44" t="str">
        <f aca="false">IF(Paigutus!B47="","",Paigutus!B47)</f>
        <v>Tiit</v>
      </c>
      <c r="D51" s="54" t="str">
        <f aca="false">IF(Paigutus!F47="","",Paigutus!F47)</f>
        <v/>
      </c>
    </row>
    <row r="52" customFormat="false" ht="15.75" hidden="false" customHeight="false" outlineLevel="0" collapsed="false">
      <c r="A52" s="44" t="n">
        <v>45</v>
      </c>
      <c r="B52" s="53" t="str">
        <f aca="false">IF(Paigutus!C48="","",Paigutus!C48)</f>
        <v>Miku</v>
      </c>
      <c r="C52" s="44" t="str">
        <f aca="false">IF(Paigutus!B48="","",Paigutus!B48)</f>
        <v>Taavi</v>
      </c>
      <c r="D52" s="54" t="str">
        <f aca="false">IF(Paigutus!F48="","",Paigutus!F48)</f>
        <v/>
      </c>
    </row>
    <row r="53" customFormat="false" ht="15.75" hidden="false" customHeight="false" outlineLevel="0" collapsed="false">
      <c r="A53" s="44" t="n">
        <v>46</v>
      </c>
      <c r="B53" s="53" t="str">
        <f aca="false">IF(Paigutus!C49="","",Paigutus!C49)</f>
        <v>Rättel</v>
      </c>
      <c r="C53" s="44" t="str">
        <f aca="false">IF(Paigutus!B49="","",Paigutus!B49)</f>
        <v>Romet</v>
      </c>
      <c r="D53" s="54" t="str">
        <f aca="false">IF(Paigutus!F49="","",Paigutus!F49)</f>
        <v/>
      </c>
    </row>
    <row r="54" customFormat="false" ht="15.75" hidden="false" customHeight="false" outlineLevel="0" collapsed="false">
      <c r="A54" s="44" t="n">
        <v>47</v>
      </c>
      <c r="B54" s="53" t="str">
        <f aca="false">IF(Paigutus!C50="","",Paigutus!C50)</f>
        <v>Välja</v>
      </c>
      <c r="C54" s="44" t="str">
        <f aca="false">IF(Paigutus!B50="","",Paigutus!B50)</f>
        <v>Aimar</v>
      </c>
      <c r="D54" s="54" t="str">
        <f aca="false">IF(Paigutus!F50="","",Paigutus!F50)</f>
        <v/>
      </c>
    </row>
    <row r="55" customFormat="false" ht="15.75" hidden="false" customHeight="false" outlineLevel="0" collapsed="false">
      <c r="A55" s="44" t="n">
        <v>48</v>
      </c>
      <c r="B55" s="53" t="str">
        <f aca="false">IF(Paigutus!C51="","",Paigutus!C51)</f>
        <v>Leemet</v>
      </c>
      <c r="C55" s="44" t="str">
        <f aca="false">IF(Paigutus!B51="","",Paigutus!B51)</f>
        <v>Marek</v>
      </c>
      <c r="D55" s="54" t="str">
        <f aca="false">IF(Paigutus!F51="","",Paigutus!F51)</f>
        <v/>
      </c>
    </row>
    <row r="56" customFormat="false" ht="15.75" hidden="false" customHeight="false" outlineLevel="0" collapsed="false">
      <c r="A56" s="44" t="n">
        <v>49</v>
      </c>
      <c r="B56" s="53" t="str">
        <f aca="false">IF(Paigutus!C52="","",Paigutus!C52)</f>
        <v>Koitla</v>
      </c>
      <c r="C56" s="44" t="str">
        <f aca="false">IF(Paigutus!B52="","",Paigutus!B52)</f>
        <v>Taivo</v>
      </c>
      <c r="D56" s="54" t="str">
        <f aca="false">IF(Paigutus!F52="","",Paigutus!F52)</f>
        <v/>
      </c>
    </row>
    <row r="57" customFormat="false" ht="15.75" hidden="false" customHeight="false" outlineLevel="0" collapsed="false">
      <c r="A57" s="44" t="n">
        <v>50</v>
      </c>
      <c r="B57" s="53" t="str">
        <f aca="false">IF(Paigutus!C53="","",Paigutus!C53)</f>
        <v>Kleesmann</v>
      </c>
      <c r="C57" s="44" t="str">
        <f aca="false">IF(Paigutus!B53="","",Paigutus!B53)</f>
        <v>Tõnu</v>
      </c>
      <c r="D57" s="54" t="str">
        <f aca="false">IF(Paigutus!F53="","",Paigutus!F53)</f>
        <v/>
      </c>
    </row>
    <row r="58" customFormat="false" ht="15.75" hidden="false" customHeight="false" outlineLevel="0" collapsed="false">
      <c r="A58" s="44" t="n">
        <v>51</v>
      </c>
      <c r="B58" s="53" t="str">
        <f aca="false">IF(Paigutus!C54="","",Paigutus!C54)</f>
        <v>Vaher</v>
      </c>
      <c r="C58" s="44" t="str">
        <f aca="false">IF(Paigutus!B54="","",Paigutus!B54)</f>
        <v>Marten</v>
      </c>
      <c r="D58" s="54" t="str">
        <f aca="false">IF(Paigutus!F54="","",Paigutus!F54)</f>
        <v/>
      </c>
    </row>
    <row r="59" customFormat="false" ht="15.75" hidden="false" customHeight="false" outlineLevel="0" collapsed="false">
      <c r="A59" s="44" t="n">
        <v>52</v>
      </c>
      <c r="B59" s="53" t="str">
        <f aca="false">IF(Paigutus!C55="","",Paigutus!C55)</f>
        <v>Gurski</v>
      </c>
      <c r="C59" s="44" t="str">
        <f aca="false">IF(Paigutus!B55="","",Paigutus!B55)</f>
        <v>Oliver</v>
      </c>
      <c r="D59" s="54" t="str">
        <f aca="false">IF(Paigutus!F55="","",Paigutus!F55)</f>
        <v/>
      </c>
    </row>
    <row r="60" customFormat="false" ht="15.75" hidden="false" customHeight="false" outlineLevel="0" collapsed="false">
      <c r="A60" s="44" t="n">
        <v>53</v>
      </c>
      <c r="B60" s="53" t="str">
        <f aca="false">IF(Paigutus!C56="","",Paigutus!C56)</f>
        <v>Lehtsalu</v>
      </c>
      <c r="C60" s="44" t="str">
        <f aca="false">IF(Paigutus!B56="","",Paigutus!B56)</f>
        <v>Rauno</v>
      </c>
      <c r="D60" s="54" t="str">
        <f aca="false">IF(Paigutus!F56="","",Paigutus!F56)</f>
        <v/>
      </c>
    </row>
    <row r="61" customFormat="false" ht="15.75" hidden="false" customHeight="false" outlineLevel="0" collapsed="false">
      <c r="A61" s="44" t="n">
        <v>54</v>
      </c>
      <c r="B61" s="53" t="str">
        <f aca="false">IF(Paigutus!C57="","",Paigutus!C57)</f>
        <v>Miilmann</v>
      </c>
      <c r="C61" s="44" t="str">
        <f aca="false">IF(Paigutus!B57="","",Paigutus!B57)</f>
        <v>Malle</v>
      </c>
      <c r="D61" s="54" t="str">
        <f aca="false">IF(Paigutus!F57="","",Paigutus!F57)</f>
        <v/>
      </c>
    </row>
    <row r="62" customFormat="false" ht="15.75" hidden="false" customHeight="false" outlineLevel="0" collapsed="false">
      <c r="A62" s="44" t="n">
        <v>55</v>
      </c>
      <c r="B62" s="53" t="n">
        <f aca="false">IF(Paigutus!C58="","",Paigutus!C58)</f>
        <v>1</v>
      </c>
      <c r="C62" s="44" t="str">
        <f aca="false">IF(Paigutus!B58="","",Paigutus!B58)</f>
        <v>Mängija</v>
      </c>
      <c r="D62" s="54" t="str">
        <f aca="false">IF(Paigutus!F58="","",Paigutus!F58)</f>
        <v/>
      </c>
    </row>
    <row r="63" customFormat="false" ht="15.75" hidden="false" customHeight="false" outlineLevel="0" collapsed="false">
      <c r="A63" s="44" t="n">
        <v>56</v>
      </c>
      <c r="B63" s="53" t="n">
        <f aca="false">IF(Paigutus!C59="","",Paigutus!C59)</f>
        <v>2</v>
      </c>
      <c r="C63" s="44" t="str">
        <f aca="false">IF(Paigutus!B59="","",Paigutus!B59)</f>
        <v>Mängija</v>
      </c>
      <c r="D63" s="54" t="str">
        <f aca="false">IF(Paigutus!F59="","",Paigutus!F59)</f>
        <v/>
      </c>
    </row>
    <row r="64" customFormat="false" ht="15.75" hidden="false" customHeight="false" outlineLevel="0" collapsed="false">
      <c r="A64" s="44" t="n">
        <v>57</v>
      </c>
      <c r="B64" s="53" t="n">
        <f aca="false">IF(Paigutus!C60="","",Paigutus!C60)</f>
        <v>3</v>
      </c>
      <c r="C64" s="44" t="str">
        <f aca="false">IF(Paigutus!B60="","",Paigutus!B60)</f>
        <v>Mängija</v>
      </c>
      <c r="D64" s="54" t="str">
        <f aca="false">IF(Paigutus!F60="","",Paigutus!F60)</f>
        <v/>
      </c>
    </row>
    <row r="65" customFormat="false" ht="15.75" hidden="false" customHeight="false" outlineLevel="0" collapsed="false">
      <c r="A65" s="44" t="n">
        <v>58</v>
      </c>
      <c r="B65" s="53" t="n">
        <f aca="false">IF(Paigutus!C61="","",Paigutus!C61)</f>
        <v>4</v>
      </c>
      <c r="C65" s="44" t="str">
        <f aca="false">IF(Paigutus!B61="","",Paigutus!B61)</f>
        <v>Mängija</v>
      </c>
      <c r="D65" s="54" t="str">
        <f aca="false">IF(Paigutus!F61="","",Paigutus!F61)</f>
        <v/>
      </c>
    </row>
    <row r="66" customFormat="false" ht="15.75" hidden="false" customHeight="false" outlineLevel="0" collapsed="false">
      <c r="A66" s="44" t="n">
        <v>59</v>
      </c>
      <c r="B66" s="53" t="n">
        <f aca="false">IF(Paigutus!C62="","",Paigutus!C62)</f>
        <v>5</v>
      </c>
      <c r="C66" s="44" t="str">
        <f aca="false">IF(Paigutus!B62="","",Paigutus!B62)</f>
        <v>Mängija</v>
      </c>
      <c r="D66" s="54" t="str">
        <f aca="false">IF(Paigutus!F62="","",Paigutus!F62)</f>
        <v/>
      </c>
    </row>
    <row r="67" customFormat="false" ht="15.75" hidden="false" customHeight="false" outlineLevel="0" collapsed="false">
      <c r="A67" s="44" t="n">
        <v>60</v>
      </c>
      <c r="B67" s="53" t="n">
        <f aca="false">IF(Paigutus!C63="","",Paigutus!C63)</f>
        <v>6</v>
      </c>
      <c r="C67" s="44" t="str">
        <f aca="false">IF(Paigutus!B63="","",Paigutus!B63)</f>
        <v>Mängija</v>
      </c>
      <c r="D67" s="54" t="str">
        <f aca="false">IF(Paigutus!F63="","",Paigutus!F63)</f>
        <v/>
      </c>
    </row>
    <row r="68" customFormat="false" ht="15.75" hidden="false" customHeight="false" outlineLevel="0" collapsed="false">
      <c r="A68" s="44" t="n">
        <v>61</v>
      </c>
      <c r="B68" s="53" t="n">
        <f aca="false">IF(Paigutus!C64="","",Paigutus!C64)</f>
        <v>7</v>
      </c>
      <c r="C68" s="44" t="str">
        <f aca="false">IF(Paigutus!B64="","",Paigutus!B64)</f>
        <v>Mängija</v>
      </c>
      <c r="D68" s="54" t="str">
        <f aca="false">IF(Paigutus!F64="","",Paigutus!F64)</f>
        <v/>
      </c>
    </row>
    <row r="69" customFormat="false" ht="15.75" hidden="false" customHeight="false" outlineLevel="0" collapsed="false">
      <c r="A69" s="44" t="n">
        <v>62</v>
      </c>
      <c r="B69" s="53" t="n">
        <f aca="false">IF(Paigutus!C65="","",Paigutus!C65)</f>
        <v>8</v>
      </c>
      <c r="C69" s="44" t="str">
        <f aca="false">IF(Paigutus!B65="","",Paigutus!B65)</f>
        <v>Mängija</v>
      </c>
      <c r="D69" s="54" t="str">
        <f aca="false">IF(Paigutus!F65="","",Paigutus!F65)</f>
        <v/>
      </c>
    </row>
    <row r="70" customFormat="false" ht="15.75" hidden="false" customHeight="false" outlineLevel="0" collapsed="false">
      <c r="A70" s="44" t="n">
        <v>63</v>
      </c>
      <c r="B70" s="53" t="n">
        <f aca="false">IF(Paigutus!C66="","",Paigutus!C66)</f>
        <v>9</v>
      </c>
      <c r="C70" s="44" t="str">
        <f aca="false">IF(Paigutus!B66="","",Paigutus!B66)</f>
        <v>Mängija</v>
      </c>
      <c r="D70" s="54" t="str">
        <f aca="false">IF(Paigutus!F66="","",Paigutus!F66)</f>
        <v/>
      </c>
    </row>
    <row r="71" customFormat="false" ht="15.75" hidden="false" customHeight="false" outlineLevel="0" collapsed="false">
      <c r="A71" s="44" t="n">
        <v>64</v>
      </c>
      <c r="B71" s="53" t="n">
        <f aca="false">IF(Paigutus!C67="","",Paigutus!C67)</f>
        <v>10</v>
      </c>
      <c r="C71" s="44" t="str">
        <f aca="false">IF(Paigutus!B67="","",Paigutus!B67)</f>
        <v>Mängija</v>
      </c>
      <c r="D71" s="54" t="str">
        <f aca="false">IF(Paigutus!F67="","",Paigutus!F67)</f>
        <v/>
      </c>
    </row>
    <row r="72" customFormat="false" ht="15.75" hidden="false" customHeight="false" outlineLevel="0" collapsed="false">
      <c r="A72" s="46" t="s">
        <v>318</v>
      </c>
      <c r="B72" s="46" t="s">
        <v>319</v>
      </c>
      <c r="C72" s="46" t="s">
        <v>320</v>
      </c>
      <c r="D72" s="47" t="s">
        <v>321</v>
      </c>
      <c r="E72" s="46" t="s">
        <v>322</v>
      </c>
      <c r="F72" s="47" t="s">
        <v>323</v>
      </c>
      <c r="G72" s="47" t="s">
        <v>324</v>
      </c>
      <c r="H72" s="47" t="s">
        <v>325</v>
      </c>
    </row>
    <row r="73" customFormat="false" ht="15.75" hidden="false" customHeight="false" outlineLevel="0" collapsed="false">
      <c r="A73" s="44" t="n">
        <v>102</v>
      </c>
      <c r="C73" s="44" t="n">
        <f aca="false">IF(D73="","",VLOOKUP(D73,Paigutus!$D$4:$F$67,2,FALSE()))</f>
        <v>0</v>
      </c>
      <c r="D73" s="54" t="str">
        <f aca="false">IF(Mängud!E3="","",Mängud!E3)</f>
        <v>Vahur Männa</v>
      </c>
      <c r="E73" s="44" t="n">
        <f aca="false">IF(F73="","",VLOOKUP(F73,Paigutus!$D$4:$F$67,2,FALSE()))</f>
        <v>0</v>
      </c>
      <c r="F73" s="54" t="str">
        <f aca="false">IF(Mängud!E3="","",IF(D73=Mängud!B3,Mängud!C3,Mängud!B3))</f>
        <v>Kristi Kruusimaa</v>
      </c>
      <c r="G73" s="54" t="str">
        <f aca="false">IF(Mängud!F3="","",Mängud!F3)</f>
        <v>3:0</v>
      </c>
    </row>
    <row r="74" customFormat="false" ht="15.75" hidden="false" customHeight="false" outlineLevel="0" collapsed="false">
      <c r="A74" s="44" t="n">
        <v>103</v>
      </c>
      <c r="C74" s="44" t="n">
        <f aca="false">IF(D74="","",VLOOKUP(D74,Paigutus!$D$4:$F$67,2,FALSE()))</f>
        <v>0</v>
      </c>
      <c r="D74" s="54" t="str">
        <f aca="false">IF(Mängud!E4="","",Mängud!E4)</f>
        <v>Jüri Vahtra</v>
      </c>
      <c r="E74" s="44" t="n">
        <f aca="false">IF(F74="","",VLOOKUP(F74,Paigutus!$D$4:$F$67,2,FALSE()))</f>
        <v>0</v>
      </c>
      <c r="F74" s="54" t="str">
        <f aca="false">IF(Mängud!E4="","",IF(D74=Mängud!B4,Mängud!C4,Mängud!B4))</f>
        <v>Marek Leemet</v>
      </c>
      <c r="G74" s="54" t="str">
        <f aca="false">IF(Mängud!F4="","",Mängud!F4)</f>
        <v>3:2</v>
      </c>
    </row>
    <row r="75" customFormat="false" ht="15.75" hidden="false" customHeight="false" outlineLevel="0" collapsed="false">
      <c r="A75" s="44" t="n">
        <v>104</v>
      </c>
      <c r="C75" s="44" t="n">
        <f aca="false">IF(D75="","",VLOOKUP(D75,Paigutus!$D$4:$F$67,2,FALSE()))</f>
        <v>0</v>
      </c>
      <c r="D75" s="54" t="str">
        <f aca="false">IF(Mängud!E5="","",Mängud!E5)</f>
        <v>Priit Eiver</v>
      </c>
      <c r="E75" s="44" t="n">
        <f aca="false">IF(F75="","",VLOOKUP(F75,Paigutus!$D$4:$F$67,2,FALSE()))</f>
        <v>0</v>
      </c>
      <c r="F75" s="54" t="str">
        <f aca="false">IF(Mängud!E5="","",IF(D75=Mängud!B5,Mängud!C5,Mängud!B5))</f>
        <v>Taivo Koitla</v>
      </c>
      <c r="G75" s="54" t="str">
        <f aca="false">IF(Mängud!F5="","",Mängud!F5)</f>
        <v>3:0</v>
      </c>
    </row>
    <row r="76" customFormat="false" ht="15.75" hidden="false" customHeight="false" outlineLevel="0" collapsed="false">
      <c r="A76" s="44" t="n">
        <v>105</v>
      </c>
      <c r="C76" s="44" t="n">
        <f aca="false">IF(D76="","",VLOOKUP(D76,Paigutus!$D$4:$F$67,2,FALSE()))</f>
        <v>0</v>
      </c>
      <c r="D76" s="54" t="str">
        <f aca="false">IF(Mängud!E6="","",Mängud!E6)</f>
        <v>Allar Oviir</v>
      </c>
      <c r="E76" s="44" t="n">
        <f aca="false">IF(F76="","",VLOOKUP(F76,Paigutus!$D$4:$F$67,2,FALSE()))</f>
        <v>0</v>
      </c>
      <c r="F76" s="54" t="str">
        <f aca="false">IF(Mängud!E6="","",IF(D76=Mängud!B6,Mängud!C6,Mängud!B6))</f>
        <v>Mängija 2</v>
      </c>
      <c r="G76" s="54" t="str">
        <f aca="false">IF(Mängud!F6="","",Mängud!F6)</f>
        <v>w.o.</v>
      </c>
    </row>
    <row r="77" customFormat="false" ht="15.75" hidden="false" customHeight="false" outlineLevel="0" collapsed="false">
      <c r="A77" s="44" t="n">
        <v>106</v>
      </c>
      <c r="C77" s="44" t="n">
        <f aca="false">IF(D77="","",VLOOKUP(D77,Paigutus!$D$4:$F$67,2,FALSE()))</f>
        <v>0</v>
      </c>
      <c r="D77" s="54" t="str">
        <f aca="false">IF(Mängud!E7="","",Mängud!E7)</f>
        <v>Ene Laur</v>
      </c>
      <c r="E77" s="44" t="n">
        <f aca="false">IF(F77="","",VLOOKUP(F77,Paigutus!$D$4:$F$67,2,FALSE()))</f>
        <v>0</v>
      </c>
      <c r="F77" s="54" t="str">
        <f aca="false">IF(Mängud!E7="","",IF(D77=Mängud!B7,Mängud!C7,Mängud!B7))</f>
        <v>Käthlin Vahtel</v>
      </c>
      <c r="G77" s="54" t="str">
        <f aca="false">IF(Mängud!F7="","",Mängud!F7)</f>
        <v>3:0</v>
      </c>
    </row>
    <row r="78" customFormat="false" ht="15.75" hidden="false" customHeight="false" outlineLevel="0" collapsed="false">
      <c r="A78" s="44" t="n">
        <v>107</v>
      </c>
      <c r="C78" s="44" t="n">
        <f aca="false">IF(D78="","",VLOOKUP(D78,Paigutus!$D$4:$F$67,2,FALSE()))</f>
        <v>0</v>
      </c>
      <c r="D78" s="54" t="str">
        <f aca="false">IF(Mängud!E8="","",Mängud!E8)</f>
        <v>Kalev Puk</v>
      </c>
      <c r="E78" s="44" t="n">
        <f aca="false">IF(F78="","",VLOOKUP(F78,Paigutus!$D$4:$F$67,2,FALSE()))</f>
        <v>0</v>
      </c>
      <c r="F78" s="54" t="str">
        <f aca="false">IF(Mängud!E8="","",IF(D78=Mängud!B8,Mängud!C8,Mängud!B8))</f>
        <v>Erik Tõntson</v>
      </c>
      <c r="G78" s="54" t="str">
        <f aca="false">IF(Mängud!F8="","",Mängud!F8)</f>
        <v>3:1</v>
      </c>
    </row>
    <row r="79" customFormat="false" ht="15.75" hidden="false" customHeight="false" outlineLevel="0" collapsed="false">
      <c r="A79" s="44" t="n">
        <v>108</v>
      </c>
      <c r="C79" s="44" t="n">
        <f aca="false">IF(D79="","",VLOOKUP(D79,Paigutus!$D$4:$F$67,2,FALSE()))</f>
        <v>0</v>
      </c>
      <c r="D79" s="54" t="str">
        <f aca="false">IF(Mängud!E9="","",Mängud!E9)</f>
        <v>Ants Hendrikson</v>
      </c>
      <c r="E79" s="44" t="n">
        <f aca="false">IF(F79="","",VLOOKUP(F79,Paigutus!$D$4:$F$67,2,FALSE()))</f>
        <v>0</v>
      </c>
      <c r="F79" s="54" t="str">
        <f aca="false">IF(Mängud!E9="","",IF(D79=Mängud!B9,Mängud!C9,Mängud!B9))</f>
        <v>Mängija 3</v>
      </c>
      <c r="G79" s="54" t="str">
        <f aca="false">IF(Mängud!F9="","",Mängud!F9)</f>
        <v>w.o.</v>
      </c>
    </row>
    <row r="80" customFormat="false" ht="15.75" hidden="false" customHeight="false" outlineLevel="0" collapsed="false">
      <c r="A80" s="44" t="n">
        <v>109</v>
      </c>
      <c r="C80" s="44" t="n">
        <f aca="false">IF(D80="","",VLOOKUP(D80,Paigutus!$D$4:$F$67,2,FALSE()))</f>
        <v>0</v>
      </c>
      <c r="D80" s="54" t="str">
        <f aca="false">IF(Mängud!E10="","",Mängud!E10)</f>
        <v>Veiko Ristissaar</v>
      </c>
      <c r="E80" s="44" t="n">
        <f aca="false">IF(F80="","",VLOOKUP(F80,Paigutus!$D$4:$F$67,2,FALSE()))</f>
        <v>0</v>
      </c>
      <c r="F80" s="54" t="str">
        <f aca="false">IF(Mängud!E10="","",IF(D80=Mängud!B10,Mängud!C10,Mängud!B10))</f>
        <v>Mängija 6</v>
      </c>
      <c r="G80" s="54" t="str">
        <f aca="false">IF(Mängud!F10="","",Mängud!F10)</f>
        <v>w.o.</v>
      </c>
    </row>
    <row r="81" customFormat="false" ht="15.75" hidden="false" customHeight="false" outlineLevel="0" collapsed="false">
      <c r="A81" s="44" t="n">
        <v>110</v>
      </c>
      <c r="C81" s="44" t="n">
        <f aca="false">IF(D81="","",VLOOKUP(D81,Paigutus!$D$4:$F$67,2,FALSE()))</f>
        <v>0</v>
      </c>
      <c r="D81" s="54" t="str">
        <f aca="false">IF(Mängud!E11="","",Mängud!E11)</f>
        <v>Heino Vanker</v>
      </c>
      <c r="E81" s="44" t="n">
        <f aca="false">IF(F81="","",VLOOKUP(F81,Paigutus!$D$4:$F$67,2,FALSE()))</f>
        <v>0</v>
      </c>
      <c r="F81" s="54" t="str">
        <f aca="false">IF(Mängud!E11="","",IF(D81=Mängud!B11,Mängud!C11,Mängud!B11))</f>
        <v>Toivo Uustalo</v>
      </c>
      <c r="G81" s="54" t="str">
        <f aca="false">IF(Mängud!F11="","",Mängud!F11)</f>
        <v>3:0</v>
      </c>
    </row>
    <row r="82" customFormat="false" ht="15.75" hidden="false" customHeight="false" outlineLevel="0" collapsed="false">
      <c r="A82" s="44" t="n">
        <v>111</v>
      </c>
      <c r="C82" s="44" t="n">
        <f aca="false">IF(D82="","",VLOOKUP(D82,Paigutus!$D$4:$F$67,2,FALSE()))</f>
        <v>0</v>
      </c>
      <c r="D82" s="54" t="str">
        <f aca="false">IF(Mängud!E12="","",Mängud!E12)</f>
        <v>Marika Kotka</v>
      </c>
      <c r="E82" s="44" t="n">
        <f aca="false">IF(F82="","",VLOOKUP(F82,Paigutus!$D$4:$F$67,2,FALSE()))</f>
        <v>0</v>
      </c>
      <c r="F82" s="54" t="str">
        <f aca="false">IF(Mängud!E12="","",IF(D82=Mängud!B12,Mängud!C12,Mängud!B12))</f>
        <v>Tiit Laur</v>
      </c>
      <c r="G82" s="54" t="str">
        <f aca="false">IF(Mängud!F12="","",Mängud!F12)</f>
        <v>3:0</v>
      </c>
    </row>
    <row r="83" customFormat="false" ht="15.75" hidden="false" customHeight="false" outlineLevel="0" collapsed="false">
      <c r="A83" s="44" t="n">
        <v>112</v>
      </c>
      <c r="C83" s="44" t="n">
        <f aca="false">IF(D83="","",VLOOKUP(D83,Paigutus!$D$4:$F$67,2,FALSE()))</f>
        <v>0</v>
      </c>
      <c r="D83" s="54" t="str">
        <f aca="false">IF(Mängud!E13="","",Mängud!E13)</f>
        <v>Almar Rahuoja</v>
      </c>
      <c r="E83" s="44" t="n">
        <f aca="false">IF(F83="","",VLOOKUP(F83,Paigutus!$D$4:$F$67,2,FALSE()))</f>
        <v>0</v>
      </c>
      <c r="F83" s="54" t="str">
        <f aca="false">IF(Mängud!E13="","",IF(D83=Mängud!B13,Mängud!C13,Mängud!B13))</f>
        <v>Rauno Lehtsalu</v>
      </c>
      <c r="G83" s="54" t="str">
        <f aca="false">IF(Mängud!F13="","",Mängud!F13)</f>
        <v>3:0</v>
      </c>
    </row>
    <row r="84" customFormat="false" ht="15.75" hidden="false" customHeight="false" outlineLevel="0" collapsed="false">
      <c r="A84" s="44" t="n">
        <v>113</v>
      </c>
      <c r="C84" s="44" t="n">
        <f aca="false">IF(D84="","",VLOOKUP(D84,Paigutus!$D$4:$F$67,2,FALSE()))</f>
        <v>0</v>
      </c>
      <c r="D84" s="54" t="str">
        <f aca="false">IF(Mängud!E14="","",Mängud!E14)</f>
        <v>Ketrin Salumaa</v>
      </c>
      <c r="E84" s="44" t="n">
        <f aca="false">IF(F84="","",VLOOKUP(F84,Paigutus!$D$4:$F$67,2,FALSE()))</f>
        <v>0</v>
      </c>
      <c r="F84" s="54" t="str">
        <f aca="false">IF(Mängud!E14="","",IF(D84=Mängud!B14,Mängud!C14,Mängud!B14))</f>
        <v>Oliver Gurski</v>
      </c>
      <c r="G84" s="54" t="str">
        <f aca="false">IF(Mängud!F14="","",Mängud!F14)</f>
        <v>3:0</v>
      </c>
    </row>
    <row r="85" customFormat="false" ht="15.75" hidden="false" customHeight="false" outlineLevel="0" collapsed="false">
      <c r="A85" s="44" t="n">
        <v>114</v>
      </c>
      <c r="C85" s="44" t="n">
        <f aca="false">IF(D85="","",VLOOKUP(D85,Paigutus!$D$4:$F$67,2,FALSE()))</f>
        <v>0</v>
      </c>
      <c r="D85" s="54" t="str">
        <f aca="false">IF(Mängud!E15="","",Mängud!E15)</f>
        <v>Priidu Vaher</v>
      </c>
      <c r="E85" s="44" t="n">
        <f aca="false">IF(F85="","",VLOOKUP(F85,Paigutus!$D$4:$F$67,2,FALSE()))</f>
        <v>0</v>
      </c>
      <c r="F85" s="54" t="str">
        <f aca="false">IF(Mängud!E15="","",IF(D85=Mängud!B15,Mängud!C15,Mängud!B15))</f>
        <v>Taavi Miku</v>
      </c>
      <c r="G85" s="54" t="str">
        <f aca="false">IF(Mängud!F15="","",Mängud!F15)</f>
        <v>3:0</v>
      </c>
    </row>
    <row r="86" customFormat="false" ht="15.75" hidden="false" customHeight="false" outlineLevel="0" collapsed="false">
      <c r="A86" s="44" t="n">
        <v>115</v>
      </c>
      <c r="C86" s="44" t="n">
        <f aca="false">IF(D86="","",VLOOKUP(D86,Paigutus!$D$4:$F$67,2,FALSE()))</f>
        <v>0</v>
      </c>
      <c r="D86" s="54" t="str">
        <f aca="false">IF(Mängud!E16="","",Mängud!E16)</f>
        <v>Veljo Mõek</v>
      </c>
      <c r="E86" s="44" t="n">
        <f aca="false">IF(F86="","",VLOOKUP(F86,Paigutus!$D$4:$F$67,2,FALSE()))</f>
        <v>0</v>
      </c>
      <c r="F86" s="54" t="str">
        <f aca="false">IF(Mängud!E16="","",IF(D86=Mängud!B16,Mängud!C16,Mängud!B16))</f>
        <v>Aimir Laidma</v>
      </c>
      <c r="G86" s="54" t="str">
        <f aca="false">IF(Mängud!F16="","",Mängud!F16)</f>
        <v>3:1</v>
      </c>
    </row>
    <row r="87" customFormat="false" ht="15.75" hidden="false" customHeight="false" outlineLevel="0" collapsed="false">
      <c r="A87" s="44" t="n">
        <v>118</v>
      </c>
      <c r="C87" s="44" t="n">
        <f aca="false">IF(D87="","",VLOOKUP(D87,Paigutus!$D$4:$F$67,2,FALSE()))</f>
        <v>0</v>
      </c>
      <c r="D87" s="54" t="str">
        <f aca="false">IF(Mängud!E19="","",Mängud!E19)</f>
        <v>Vladimir Sastin</v>
      </c>
      <c r="E87" s="44" t="n">
        <f aca="false">IF(F87="","",VLOOKUP(F87,Paigutus!$D$4:$F$67,2,FALSE()))</f>
        <v>0</v>
      </c>
      <c r="F87" s="54" t="str">
        <f aca="false">IF(Mängud!E19="","",IF(D87=Mängud!B19,Mängud!C19,Mängud!B19))</f>
        <v>Lembit Laumets</v>
      </c>
      <c r="G87" s="54" t="str">
        <f aca="false">IF(Mängud!F19="","",Mängud!F19)</f>
        <v>3:0</v>
      </c>
    </row>
    <row r="88" customFormat="false" ht="15.75" hidden="false" customHeight="false" outlineLevel="0" collapsed="false">
      <c r="A88" s="44" t="n">
        <v>119</v>
      </c>
      <c r="C88" s="44" t="n">
        <f aca="false">IF(D88="","",VLOOKUP(D88,Paigutus!$D$4:$F$67,2,FALSE()))</f>
        <v>0</v>
      </c>
      <c r="D88" s="54" t="str">
        <f aca="false">IF(Mängud!E20="","",Mängud!E20)</f>
        <v>Raigo Rommot</v>
      </c>
      <c r="E88" s="44" t="n">
        <f aca="false">IF(F88="","",VLOOKUP(F88,Paigutus!$D$4:$F$67,2,FALSE()))</f>
        <v>0</v>
      </c>
      <c r="F88" s="54" t="str">
        <f aca="false">IF(Mängud!E20="","",IF(D88=Mängud!B20,Mängud!C20,Mängud!B20))</f>
        <v>Romet Rättel</v>
      </c>
      <c r="G88" s="54" t="str">
        <f aca="false">IF(Mängud!F20="","",Mängud!F20)</f>
        <v>3:0</v>
      </c>
    </row>
    <row r="89" customFormat="false" ht="15.75" hidden="false" customHeight="false" outlineLevel="0" collapsed="false">
      <c r="A89" s="44" t="n">
        <v>120</v>
      </c>
      <c r="C89" s="44" t="n">
        <f aca="false">IF(D89="","",VLOOKUP(D89,Paigutus!$D$4:$F$67,2,FALSE()))</f>
        <v>0</v>
      </c>
      <c r="D89" s="54" t="str">
        <f aca="false">IF(Mängud!E21="","",Mängud!E21)</f>
        <v>Jaanus Mölder</v>
      </c>
      <c r="E89" s="44" t="n">
        <f aca="false">IF(F89="","",VLOOKUP(F89,Paigutus!$D$4:$F$67,2,FALSE()))</f>
        <v>0</v>
      </c>
      <c r="F89" s="54" t="str">
        <f aca="false">IF(Mängud!E21="","",IF(D89=Mängud!B21,Mängud!C21,Mängud!B21))</f>
        <v>Marten Vaher</v>
      </c>
      <c r="G89" s="54" t="str">
        <f aca="false">IF(Mängud!F21="","",Mängud!F21)</f>
        <v>3:0</v>
      </c>
    </row>
    <row r="90" customFormat="false" ht="15.75" hidden="false" customHeight="false" outlineLevel="0" collapsed="false">
      <c r="A90" s="44" t="n">
        <v>121</v>
      </c>
      <c r="C90" s="44" t="n">
        <f aca="false">IF(D90="","",VLOOKUP(D90,Paigutus!$D$4:$F$67,2,FALSE()))</f>
        <v>0</v>
      </c>
      <c r="D90" s="54" t="str">
        <f aca="false">IF(Mängud!E22="","",Mängud!E22)</f>
        <v>Reino Ristissaar</v>
      </c>
      <c r="E90" s="44" t="n">
        <f aca="false">IF(F90="","",VLOOKUP(F90,Paigutus!$D$4:$F$67,2,FALSE()))</f>
        <v>0</v>
      </c>
      <c r="F90" s="54" t="str">
        <f aca="false">IF(Mängud!E22="","",IF(D90=Mängud!B22,Mängud!C22,Mängud!B22))</f>
        <v>Malle Miilmann</v>
      </c>
      <c r="G90" s="54" t="str">
        <f aca="false">IF(Mängud!F22="","",Mängud!F22)</f>
        <v>3:1</v>
      </c>
    </row>
    <row r="91" customFormat="false" ht="15.75" hidden="false" customHeight="false" outlineLevel="0" collapsed="false">
      <c r="A91" s="44" t="n">
        <v>122</v>
      </c>
      <c r="C91" s="44" t="n">
        <f aca="false">IF(D91="","",VLOOKUP(D91,Paigutus!$D$4:$F$67,2,FALSE()))</f>
        <v>0</v>
      </c>
      <c r="D91" s="54" t="str">
        <f aca="false">IF(Mängud!E23="","",Mängud!E23)</f>
        <v>Mihkel Lasn</v>
      </c>
      <c r="E91" s="44" t="n">
        <f aca="false">IF(F91="","",VLOOKUP(F91,Paigutus!$D$4:$F$67,2,FALSE()))</f>
        <v>0</v>
      </c>
      <c r="F91" s="54" t="str">
        <f aca="false">IF(Mängud!E23="","",IF(D91=Mängud!B23,Mängud!C23,Mängud!B23))</f>
        <v>Arak Mihkel</v>
      </c>
      <c r="G91" s="54" t="str">
        <f aca="false">IF(Mängud!F23="","",Mängud!F23)</f>
        <v>3:0</v>
      </c>
    </row>
    <row r="92" customFormat="false" ht="15.75" hidden="false" customHeight="false" outlineLevel="0" collapsed="false">
      <c r="A92" s="44" t="n">
        <v>123</v>
      </c>
      <c r="C92" s="44" t="n">
        <f aca="false">IF(D92="","",VLOOKUP(D92,Paigutus!$D$4:$F$67,2,FALSE()))</f>
        <v>0</v>
      </c>
      <c r="D92" s="54" t="str">
        <f aca="false">IF(Mängud!E24="","",Mängud!E24)</f>
        <v>Jaan Lepp</v>
      </c>
      <c r="E92" s="44" t="n">
        <f aca="false">IF(F92="","",VLOOKUP(F92,Paigutus!$D$4:$F$67,2,FALSE()))</f>
        <v>0</v>
      </c>
      <c r="F92" s="54" t="str">
        <f aca="false">IF(Mängud!E24="","",IF(D92=Mängud!B24,Mängud!C24,Mängud!B24))</f>
        <v>Oleg Rättel</v>
      </c>
      <c r="G92" s="54" t="str">
        <f aca="false">IF(Mängud!F24="","",Mängud!F24)</f>
        <v>3:0</v>
      </c>
    </row>
    <row r="93" customFormat="false" ht="15.75" hidden="false" customHeight="false" outlineLevel="0" collapsed="false">
      <c r="A93" s="44" t="n">
        <v>124</v>
      </c>
      <c r="C93" s="44" t="n">
        <f aca="false">IF(D93="","",VLOOKUP(D93,Paigutus!$D$4:$F$67,2,FALSE()))</f>
        <v>0</v>
      </c>
      <c r="D93" s="54" t="str">
        <f aca="false">IF(Mängud!E25="","",Mängud!E25)</f>
        <v>Imre Korsen</v>
      </c>
      <c r="E93" s="44" t="n">
        <f aca="false">IF(F93="","",VLOOKUP(F93,Paigutus!$D$4:$F$67,2,FALSE()))</f>
        <v>0</v>
      </c>
      <c r="F93" s="54" t="str">
        <f aca="false">IF(Mängud!E25="","",IF(D93=Mängud!B25,Mängud!C25,Mängud!B25))</f>
        <v>Mängija 5</v>
      </c>
      <c r="G93" s="54" t="str">
        <f aca="false">IF(Mängud!F25="","",Mängud!F25)</f>
        <v>w.o.</v>
      </c>
    </row>
    <row r="94" customFormat="false" ht="15.75" hidden="false" customHeight="false" outlineLevel="0" collapsed="false">
      <c r="A94" s="44" t="n">
        <v>125</v>
      </c>
      <c r="C94" s="44" t="n">
        <f aca="false">IF(D94="","",VLOOKUP(D94,Paigutus!$D$4:$F$67,2,FALSE()))</f>
        <v>0</v>
      </c>
      <c r="D94" s="54" t="str">
        <f aca="false">IF(Mängud!E26="","",Mängud!E26)</f>
        <v>Heino Kruusement</v>
      </c>
      <c r="E94" s="44" t="n">
        <f aca="false">IF(F94="","",VLOOKUP(F94,Paigutus!$D$4:$F$67,2,FALSE()))</f>
        <v>0</v>
      </c>
      <c r="F94" s="54" t="str">
        <f aca="false">IF(Mängud!E26="","",IF(D94=Mängud!B26,Mängud!C26,Mängud!B26))</f>
        <v>Mängija 4</v>
      </c>
      <c r="G94" s="54" t="str">
        <f aca="false">IF(Mängud!F26="","",Mängud!F26)</f>
        <v>w.o.</v>
      </c>
    </row>
    <row r="95" customFormat="false" ht="15.75" hidden="false" customHeight="false" outlineLevel="0" collapsed="false">
      <c r="A95" s="44" t="n">
        <v>126</v>
      </c>
      <c r="C95" s="44" t="n">
        <f aca="false">IF(D95="","",VLOOKUP(D95,Paigutus!$D$4:$F$67,2,FALSE()))</f>
        <v>0</v>
      </c>
      <c r="D95" s="54" t="str">
        <f aca="false">IF(Mängud!E27="","",Mängud!E27)</f>
        <v>Kalev Klais</v>
      </c>
      <c r="E95" s="44" t="n">
        <f aca="false">IF(F95="","",VLOOKUP(F95,Paigutus!$D$4:$F$67,2,FALSE()))</f>
        <v>0</v>
      </c>
      <c r="F95" s="54" t="str">
        <f aca="false">IF(Mängud!E27="","",IF(D95=Mängud!B27,Mängud!C27,Mängud!B27))</f>
        <v>Iris Rajasaare</v>
      </c>
      <c r="G95" s="54" t="str">
        <f aca="false">IF(Mängud!F27="","",Mängud!F27)</f>
        <v>3:0</v>
      </c>
    </row>
    <row r="96" customFormat="false" ht="15.75" hidden="false" customHeight="false" outlineLevel="0" collapsed="false">
      <c r="A96" s="44" t="n">
        <v>127</v>
      </c>
      <c r="C96" s="44" t="n">
        <f aca="false">IF(D96="","",VLOOKUP(D96,Paigutus!$D$4:$F$67,2,FALSE()))</f>
        <v>0</v>
      </c>
      <c r="D96" s="54" t="str">
        <f aca="false">IF(Mängud!E28="","",Mängud!E28)</f>
        <v>Maie Enni</v>
      </c>
      <c r="E96" s="44" t="n">
        <f aca="false">IF(F96="","",VLOOKUP(F96,Paigutus!$D$4:$F$67,2,FALSE()))</f>
        <v>0</v>
      </c>
      <c r="F96" s="54" t="str">
        <f aca="false">IF(Mängud!E28="","",IF(D96=Mängud!B28,Mängud!C28,Mängud!B28))</f>
        <v>Erika  Seffer-Müller</v>
      </c>
      <c r="G96" s="54" t="str">
        <f aca="false">IF(Mängud!F28="","",Mängud!F28)</f>
        <v>3:1</v>
      </c>
    </row>
    <row r="97" customFormat="false" ht="15.75" hidden="false" customHeight="false" outlineLevel="0" collapsed="false">
      <c r="A97" s="44" t="n">
        <v>128</v>
      </c>
      <c r="C97" s="44" t="n">
        <f aca="false">IF(D97="","",VLOOKUP(D97,Paigutus!$D$4:$F$67,2,FALSE()))</f>
        <v>0</v>
      </c>
      <c r="D97" s="54" t="str">
        <f aca="false">IF(Mängud!E29="","",Mängud!E29)</f>
        <v>Ardi Mets</v>
      </c>
      <c r="E97" s="44" t="n">
        <f aca="false">IF(F97="","",VLOOKUP(F97,Paigutus!$D$4:$F$67,2,FALSE()))</f>
        <v>0</v>
      </c>
      <c r="F97" s="54" t="str">
        <f aca="false">IF(Mängud!E29="","",IF(D97=Mängud!B29,Mängud!C29,Mängud!B29))</f>
        <v>Mängija 1</v>
      </c>
      <c r="G97" s="54" t="str">
        <f aca="false">IF(Mängud!F29="","",Mängud!F29)</f>
        <v>w.o.</v>
      </c>
    </row>
    <row r="98" customFormat="false" ht="15.75" hidden="false" customHeight="false" outlineLevel="0" collapsed="false">
      <c r="A98" s="44" t="n">
        <v>129</v>
      </c>
      <c r="C98" s="44" t="n">
        <f aca="false">IF(D98="","",VLOOKUP(D98,Paigutus!$D$4:$F$67,2,FALSE()))</f>
        <v>0</v>
      </c>
      <c r="D98" s="54" t="str">
        <f aca="false">IF(Mängud!E30="","",Mängud!E30)</f>
        <v>Riho Strazev</v>
      </c>
      <c r="E98" s="44" t="n">
        <f aca="false">IF(F98="","",VLOOKUP(F98,Paigutus!$D$4:$F$67,2,FALSE()))</f>
        <v>0</v>
      </c>
      <c r="F98" s="54" t="str">
        <f aca="false">IF(Mängud!E30="","",IF(D98=Mängud!B30,Mängud!C30,Mängud!B30))</f>
        <v>Tõnu Kleesmann</v>
      </c>
      <c r="G98" s="54" t="str">
        <f aca="false">IF(Mängud!F30="","",Mängud!F30)</f>
        <v>3:0</v>
      </c>
    </row>
    <row r="99" customFormat="false" ht="15.75" hidden="false" customHeight="false" outlineLevel="0" collapsed="false">
      <c r="A99" s="44" t="n">
        <v>130</v>
      </c>
      <c r="C99" s="44" t="n">
        <f aca="false">IF(D99="","",VLOOKUP(D99,Paigutus!$D$4:$F$67,2,FALSE()))</f>
        <v>0</v>
      </c>
      <c r="D99" s="54" t="str">
        <f aca="false">IF(Mängud!E31="","",Mängud!E31)</f>
        <v>Aimar Välja</v>
      </c>
      <c r="E99" s="44" t="n">
        <f aca="false">IF(F99="","",VLOOKUP(F99,Paigutus!$D$4:$F$67,2,FALSE()))</f>
        <v>0</v>
      </c>
      <c r="F99" s="54" t="str">
        <f aca="false">IF(Mängud!E31="","",IF(D99=Mängud!B31,Mängud!C31,Mängud!B31))</f>
        <v>Siim Arak</v>
      </c>
      <c r="G99" s="54" t="str">
        <f aca="false">IF(Mängud!F31="","",Mängud!F31)</f>
        <v>3:1</v>
      </c>
    </row>
    <row r="100" customFormat="false" ht="15.75" hidden="false" customHeight="false" outlineLevel="0" collapsed="false">
      <c r="A100" s="44" t="n">
        <v>131</v>
      </c>
      <c r="C100" s="44" t="n">
        <f aca="false">IF(D100="","",VLOOKUP(D100,Paigutus!$D$4:$F$67,2,FALSE()))</f>
        <v>0</v>
      </c>
      <c r="D100" s="54" t="str">
        <f aca="false">IF(Mängud!E32="","",Mängud!E32)</f>
        <v>Raivo Roots</v>
      </c>
      <c r="E100" s="44" t="n">
        <f aca="false">IF(F100="","",VLOOKUP(F100,Paigutus!$D$4:$F$67,2,FALSE()))</f>
        <v>0</v>
      </c>
      <c r="F100" s="54" t="str">
        <f aca="false">IF(Mängud!E32="","",IF(D100=Mängud!B32,Mängud!C32,Mängud!B32))</f>
        <v>Heiki Hansar</v>
      </c>
      <c r="G100" s="54" t="str">
        <f aca="false">IF(Mängud!F32="","",Mängud!F32)</f>
        <v>3:1</v>
      </c>
    </row>
    <row r="101" customFormat="false" ht="15.75" hidden="false" customHeight="false" outlineLevel="0" collapsed="false">
      <c r="A101" s="44" t="n">
        <v>133</v>
      </c>
      <c r="C101" s="44" t="n">
        <f aca="false">IF(D101="","",VLOOKUP(D101,Paigutus!$D$4:$F$67,2,FALSE()))</f>
        <v>0</v>
      </c>
      <c r="D101" s="54" t="str">
        <f aca="false">IF(Mängud!E34="","",Mängud!E34)</f>
        <v>Taago Puntso</v>
      </c>
      <c r="E101" s="44" t="n">
        <f aca="false">IF(F101="","",VLOOKUP(F101,Paigutus!$D$4:$F$67,2,FALSE()))</f>
        <v>0</v>
      </c>
      <c r="F101" s="54" t="str">
        <f aca="false">IF(Mängud!E34="","",IF(D101=Mängud!B34,Mängud!C34,Mängud!B34))</f>
        <v>Vahur Männa</v>
      </c>
      <c r="G101" s="54" t="str">
        <f aca="false">IF(Mängud!F34="","",Mängud!F34)</f>
        <v>3:0</v>
      </c>
    </row>
    <row r="102" customFormat="false" ht="15.75" hidden="false" customHeight="false" outlineLevel="0" collapsed="false">
      <c r="A102" s="44" t="n">
        <v>134</v>
      </c>
      <c r="C102" s="44" t="n">
        <f aca="false">IF(D102="","",VLOOKUP(D102,Paigutus!$D$4:$F$67,2,FALSE()))</f>
        <v>0</v>
      </c>
      <c r="D102" s="54" t="str">
        <f aca="false">IF(Mängud!E35="","",Mängud!E35)</f>
        <v>Jüri Vahtra</v>
      </c>
      <c r="E102" s="44" t="n">
        <f aca="false">IF(F102="","",VLOOKUP(F102,Paigutus!$D$4:$F$67,2,FALSE()))</f>
        <v>0</v>
      </c>
      <c r="F102" s="54" t="str">
        <f aca="false">IF(Mängud!E35="","",IF(D102=Mängud!B35,Mängud!C35,Mängud!B35))</f>
        <v>Priit Eiver</v>
      </c>
      <c r="G102" s="54" t="str">
        <f aca="false">IF(Mängud!F35="","",Mängud!F35)</f>
        <v>3:2</v>
      </c>
    </row>
    <row r="103" customFormat="false" ht="15.75" hidden="false" customHeight="false" outlineLevel="0" collapsed="false">
      <c r="A103" s="44" t="n">
        <v>135</v>
      </c>
      <c r="C103" s="44" t="n">
        <f aca="false">IF(D103="","",VLOOKUP(D103,Paigutus!$D$4:$F$67,2,FALSE()))</f>
        <v>0</v>
      </c>
      <c r="D103" s="54" t="str">
        <f aca="false">IF(Mängud!E36="","",Mängud!E36)</f>
        <v>Allar Oviir</v>
      </c>
      <c r="E103" s="44" t="n">
        <f aca="false">IF(F103="","",VLOOKUP(F103,Paigutus!$D$4:$F$67,2,FALSE()))</f>
        <v>0</v>
      </c>
      <c r="F103" s="54" t="str">
        <f aca="false">IF(Mängud!E36="","",IF(D103=Mängud!B36,Mängud!C36,Mängud!B36))</f>
        <v>Ene Laur</v>
      </c>
      <c r="G103" s="54" t="str">
        <f aca="false">IF(Mängud!F36="","",Mängud!F36)</f>
        <v>3:0</v>
      </c>
    </row>
    <row r="104" customFormat="false" ht="15.75" hidden="false" customHeight="false" outlineLevel="0" collapsed="false">
      <c r="A104" s="44" t="n">
        <v>136</v>
      </c>
      <c r="C104" s="44" t="n">
        <f aca="false">IF(D104="","",VLOOKUP(D104,Paigutus!$D$4:$F$67,2,FALSE()))</f>
        <v>0</v>
      </c>
      <c r="D104" s="54" t="str">
        <f aca="false">IF(Mängud!E37="","",Mängud!E37)</f>
        <v>Ants Hendrikson</v>
      </c>
      <c r="E104" s="44" t="n">
        <f aca="false">IF(F104="","",VLOOKUP(F104,Paigutus!$D$4:$F$67,2,FALSE()))</f>
        <v>0</v>
      </c>
      <c r="F104" s="54" t="str">
        <f aca="false">IF(Mängud!E37="","",IF(D104=Mängud!B37,Mängud!C37,Mängud!B37))</f>
        <v>Kalev Puk</v>
      </c>
      <c r="G104" s="54" t="str">
        <f aca="false">IF(Mängud!F37="","",Mängud!F37)</f>
        <v>3:0</v>
      </c>
    </row>
    <row r="105" customFormat="false" ht="15.75" hidden="false" customHeight="false" outlineLevel="0" collapsed="false">
      <c r="A105" s="44" t="n">
        <v>137</v>
      </c>
      <c r="C105" s="44" t="n">
        <f aca="false">IF(D105="","",VLOOKUP(D105,Paigutus!$D$4:$F$67,2,FALSE()))</f>
        <v>0</v>
      </c>
      <c r="D105" s="54" t="str">
        <f aca="false">IF(Mängud!E38="","",Mängud!E38)</f>
        <v>Veiko Ristissaar</v>
      </c>
      <c r="E105" s="44" t="n">
        <f aca="false">IF(F105="","",VLOOKUP(F105,Paigutus!$D$4:$F$67,2,FALSE()))</f>
        <v>0</v>
      </c>
      <c r="F105" s="54" t="str">
        <f aca="false">IF(Mängud!E38="","",IF(D105=Mängud!B38,Mängud!C38,Mängud!B38))</f>
        <v>Heino Vanker</v>
      </c>
      <c r="G105" s="54" t="str">
        <f aca="false">IF(Mängud!F38="","",Mängud!F38)</f>
        <v>3:0</v>
      </c>
    </row>
    <row r="106" customFormat="false" ht="15.75" hidden="false" customHeight="false" outlineLevel="0" collapsed="false">
      <c r="A106" s="44" t="n">
        <v>138</v>
      </c>
      <c r="C106" s="44" t="n">
        <f aca="false">IF(D106="","",VLOOKUP(D106,Paigutus!$D$4:$F$67,2,FALSE()))</f>
        <v>0</v>
      </c>
      <c r="D106" s="54" t="str">
        <f aca="false">IF(Mängud!E39="","",Mängud!E39)</f>
        <v>Almar Rahuoja</v>
      </c>
      <c r="E106" s="44" t="n">
        <f aca="false">IF(F106="","",VLOOKUP(F106,Paigutus!$D$4:$F$67,2,FALSE()))</f>
        <v>0</v>
      </c>
      <c r="F106" s="54" t="str">
        <f aca="false">IF(Mängud!E39="","",IF(D106=Mängud!B39,Mängud!C39,Mängud!B39))</f>
        <v>Marika Kotka</v>
      </c>
      <c r="G106" s="54" t="str">
        <f aca="false">IF(Mängud!F39="","",Mängud!F39)</f>
        <v>3:2</v>
      </c>
    </row>
    <row r="107" customFormat="false" ht="15.75" hidden="false" customHeight="false" outlineLevel="0" collapsed="false">
      <c r="A107" s="44" t="n">
        <v>139</v>
      </c>
      <c r="C107" s="44" t="n">
        <f aca="false">IF(D107="","",VLOOKUP(D107,Paigutus!$D$4:$F$67,2,FALSE()))</f>
        <v>0</v>
      </c>
      <c r="D107" s="54" t="str">
        <f aca="false">IF(Mängud!E40="","",Mängud!E40)</f>
        <v>Ketrin Salumaa</v>
      </c>
      <c r="E107" s="44" t="n">
        <f aca="false">IF(F107="","",VLOOKUP(F107,Paigutus!$D$4:$F$67,2,FALSE()))</f>
        <v>0</v>
      </c>
      <c r="F107" s="54" t="str">
        <f aca="false">IF(Mängud!E40="","",IF(D107=Mängud!B40,Mängud!C40,Mängud!B40))</f>
        <v>Priidu Vaher</v>
      </c>
      <c r="G107" s="54" t="str">
        <f aca="false">IF(Mängud!F40="","",Mängud!F40)</f>
        <v>3:1</v>
      </c>
    </row>
    <row r="108" customFormat="false" ht="15.75" hidden="false" customHeight="false" outlineLevel="0" collapsed="false">
      <c r="A108" s="44" t="n">
        <v>140</v>
      </c>
      <c r="C108" s="44" t="n">
        <f aca="false">IF(D108="","",VLOOKUP(D108,Paigutus!$D$4:$F$67,2,FALSE()))</f>
        <v>0</v>
      </c>
      <c r="D108" s="54" t="str">
        <f aca="false">IF(Mängud!E41="","",Mängud!E41)</f>
        <v>Aksel Laks</v>
      </c>
      <c r="E108" s="44" t="n">
        <f aca="false">IF(F108="","",VLOOKUP(F108,Paigutus!$D$4:$F$67,2,FALSE()))</f>
        <v>0</v>
      </c>
      <c r="F108" s="54" t="str">
        <f aca="false">IF(Mängud!E41="","",IF(D108=Mängud!B41,Mängud!C41,Mängud!B41))</f>
        <v>Veljo Mõek</v>
      </c>
      <c r="G108" s="54" t="str">
        <f aca="false">IF(Mängud!F41="","",Mängud!F41)</f>
        <v>3:0</v>
      </c>
    </row>
    <row r="109" customFormat="false" ht="15.75" hidden="false" customHeight="false" outlineLevel="0" collapsed="false">
      <c r="A109" s="44" t="n">
        <v>141</v>
      </c>
      <c r="C109" s="44" t="n">
        <f aca="false">IF(D109="","",VLOOKUP(D109,Paigutus!$D$4:$F$67,2,FALSE()))</f>
        <v>0</v>
      </c>
      <c r="D109" s="54" t="str">
        <f aca="false">IF(Mängud!E42="","",Mängud!E42)</f>
        <v>Krister Erik Etulaid</v>
      </c>
      <c r="E109" s="44" t="n">
        <f aca="false">IF(F109="","",VLOOKUP(F109,Paigutus!$D$4:$F$67,2,FALSE()))</f>
        <v>0</v>
      </c>
      <c r="F109" s="54" t="str">
        <f aca="false">IF(Mängud!E42="","",IF(D109=Mängud!B42,Mängud!C42,Mängud!B42))</f>
        <v>Vladimir Sastin</v>
      </c>
      <c r="G109" s="54" t="str">
        <f aca="false">IF(Mängud!F42="","",Mängud!F42)</f>
        <v>3:1</v>
      </c>
    </row>
    <row r="110" customFormat="false" ht="15.75" hidden="false" customHeight="false" outlineLevel="0" collapsed="false">
      <c r="A110" s="44" t="n">
        <v>142</v>
      </c>
      <c r="C110" s="44" t="n">
        <f aca="false">IF(D110="","",VLOOKUP(D110,Paigutus!$D$4:$F$67,2,FALSE()))</f>
        <v>0</v>
      </c>
      <c r="D110" s="54" t="str">
        <f aca="false">IF(Mängud!E43="","",Mängud!E43)</f>
        <v>Jaanus Mölder</v>
      </c>
      <c r="E110" s="44" t="n">
        <f aca="false">IF(F110="","",VLOOKUP(F110,Paigutus!$D$4:$F$67,2,FALSE()))</f>
        <v>0</v>
      </c>
      <c r="F110" s="54" t="str">
        <f aca="false">IF(Mängud!E43="","",IF(D110=Mängud!B43,Mängud!C43,Mängud!B43))</f>
        <v>Raigo Rommot</v>
      </c>
      <c r="G110" s="54" t="str">
        <f aca="false">IF(Mängud!F43="","",Mängud!F43)</f>
        <v>3:2</v>
      </c>
    </row>
    <row r="111" customFormat="false" ht="15.75" hidden="false" customHeight="false" outlineLevel="0" collapsed="false">
      <c r="A111" s="44" t="n">
        <v>143</v>
      </c>
      <c r="C111" s="44" t="n">
        <f aca="false">IF(D111="","",VLOOKUP(D111,Paigutus!$D$4:$F$67,2,FALSE()))</f>
        <v>0</v>
      </c>
      <c r="D111" s="54" t="str">
        <f aca="false">IF(Mängud!E44="","",Mängud!E44)</f>
        <v>Reino Ristissaar</v>
      </c>
      <c r="E111" s="44" t="n">
        <f aca="false">IF(F111="","",VLOOKUP(F111,Paigutus!$D$4:$F$67,2,FALSE()))</f>
        <v>0</v>
      </c>
      <c r="F111" s="54" t="str">
        <f aca="false">IF(Mängud!E44="","",IF(D111=Mängud!B44,Mängud!C44,Mängud!B44))</f>
        <v>Mihkel Lasn</v>
      </c>
      <c r="G111" s="54" t="str">
        <f aca="false">IF(Mängud!F44="","",Mängud!F44)</f>
        <v>3:0</v>
      </c>
    </row>
    <row r="112" customFormat="false" ht="15.75" hidden="false" customHeight="false" outlineLevel="0" collapsed="false">
      <c r="A112" s="44" t="n">
        <v>144</v>
      </c>
      <c r="C112" s="44" t="n">
        <f aca="false">IF(D112="","",VLOOKUP(D112,Paigutus!$D$4:$F$67,2,FALSE()))</f>
        <v>0</v>
      </c>
      <c r="D112" s="54" t="str">
        <f aca="false">IF(Mängud!E45="","",Mängud!E45)</f>
        <v>Imre Korsen</v>
      </c>
      <c r="E112" s="44" t="n">
        <f aca="false">IF(F112="","",VLOOKUP(F112,Paigutus!$D$4:$F$67,2,FALSE()))</f>
        <v>0</v>
      </c>
      <c r="F112" s="54" t="str">
        <f aca="false">IF(Mängud!E45="","",IF(D112=Mängud!B45,Mängud!C45,Mängud!B45))</f>
        <v>Jaan Lepp</v>
      </c>
      <c r="G112" s="54" t="str">
        <f aca="false">IF(Mängud!F45="","",Mängud!F45)</f>
        <v>3:0</v>
      </c>
    </row>
    <row r="113" customFormat="false" ht="15.75" hidden="false" customHeight="false" outlineLevel="0" collapsed="false">
      <c r="A113" s="44" t="n">
        <v>145</v>
      </c>
      <c r="C113" s="44" t="n">
        <f aca="false">IF(D113="","",VLOOKUP(D113,Paigutus!$D$4:$F$67,2,FALSE()))</f>
        <v>0</v>
      </c>
      <c r="D113" s="54" t="str">
        <f aca="false">IF(Mängud!E46="","",Mängud!E46)</f>
        <v>Kalev Klais</v>
      </c>
      <c r="E113" s="44" t="n">
        <f aca="false">IF(F113="","",VLOOKUP(F113,Paigutus!$D$4:$F$67,2,FALSE()))</f>
        <v>0</v>
      </c>
      <c r="F113" s="54" t="str">
        <f aca="false">IF(Mängud!E46="","",IF(D113=Mängud!B46,Mängud!C46,Mängud!B46))</f>
        <v>Heino Kruusement</v>
      </c>
      <c r="G113" s="54" t="str">
        <f aca="false">IF(Mängud!F46="","",Mängud!F46)</f>
        <v>3:1</v>
      </c>
    </row>
    <row r="114" customFormat="false" ht="15.75" hidden="false" customHeight="false" outlineLevel="0" collapsed="false">
      <c r="A114" s="44" t="n">
        <v>146</v>
      </c>
      <c r="C114" s="44" t="n">
        <f aca="false">IF(D114="","",VLOOKUP(D114,Paigutus!$D$4:$F$67,2,FALSE()))</f>
        <v>0</v>
      </c>
      <c r="D114" s="54" t="str">
        <f aca="false">IF(Mängud!E47="","",Mängud!E47)</f>
        <v>Ardi Mets</v>
      </c>
      <c r="E114" s="44" t="n">
        <f aca="false">IF(F114="","",VLOOKUP(F114,Paigutus!$D$4:$F$67,2,FALSE()))</f>
        <v>0</v>
      </c>
      <c r="F114" s="54" t="str">
        <f aca="false">IF(Mängud!E47="","",IF(D114=Mängud!B47,Mängud!C47,Mängud!B47))</f>
        <v>Maie Enni</v>
      </c>
      <c r="G114" s="54" t="str">
        <f aca="false">IF(Mängud!F47="","",Mängud!F47)</f>
        <v>3:1</v>
      </c>
    </row>
    <row r="115" customFormat="false" ht="15.75" hidden="false" customHeight="false" outlineLevel="0" collapsed="false">
      <c r="A115" s="44" t="n">
        <v>147</v>
      </c>
      <c r="C115" s="44" t="n">
        <f aca="false">IF(D115="","",VLOOKUP(D115,Paigutus!$D$4:$F$67,2,FALSE()))</f>
        <v>0</v>
      </c>
      <c r="D115" s="54" t="str">
        <f aca="false">IF(Mängud!E48="","",Mängud!E48)</f>
        <v>Riho Strazev</v>
      </c>
      <c r="E115" s="44" t="n">
        <f aca="false">IF(F115="","",VLOOKUP(F115,Paigutus!$D$4:$F$67,2,FALSE()))</f>
        <v>0</v>
      </c>
      <c r="F115" s="54" t="str">
        <f aca="false">IF(Mängud!E48="","",IF(D115=Mängud!B48,Mängud!C48,Mängud!B48))</f>
        <v>Aimar Välja</v>
      </c>
      <c r="G115" s="54" t="str">
        <f aca="false">IF(Mängud!F48="","",Mängud!F48)</f>
        <v>3:2</v>
      </c>
    </row>
    <row r="116" customFormat="false" ht="15.75" hidden="false" customHeight="false" outlineLevel="0" collapsed="false">
      <c r="A116" s="44" t="n">
        <v>148</v>
      </c>
      <c r="C116" s="44" t="n">
        <f aca="false">IF(D116="","",VLOOKUP(D116,Paigutus!$D$4:$F$67,2,FALSE()))</f>
        <v>0</v>
      </c>
      <c r="D116" s="54" t="str">
        <f aca="false">IF(Mängud!E49="","",Mängud!E49)</f>
        <v>Andres Somer</v>
      </c>
      <c r="E116" s="44" t="n">
        <f aca="false">IF(F116="","",VLOOKUP(F116,Paigutus!$D$4:$F$67,2,FALSE()))</f>
        <v>0</v>
      </c>
      <c r="F116" s="54" t="str">
        <f aca="false">IF(Mängud!E49="","",IF(D116=Mängud!B49,Mängud!C49,Mängud!B49))</f>
        <v>Raivo Roots</v>
      </c>
      <c r="G116" s="54" t="str">
        <f aca="false">IF(Mängud!F49="","",Mängud!F49)</f>
        <v>3:0</v>
      </c>
    </row>
    <row r="117" customFormat="false" ht="15.75" hidden="false" customHeight="false" outlineLevel="0" collapsed="false">
      <c r="A117" s="44" t="n">
        <v>150</v>
      </c>
      <c r="C117" s="44" t="n">
        <f aca="false">IF(D117="","",VLOOKUP(D117,Paigutus!$D$4:$F$67,2,FALSE()))</f>
        <v>0</v>
      </c>
      <c r="D117" s="54" t="str">
        <f aca="false">IF(Mängud!E51="","",Mängud!E51)</f>
        <v>Marek Leemet</v>
      </c>
      <c r="E117" s="44" t="n">
        <f aca="false">IF(F117="","",VLOOKUP(F117,Paigutus!$D$4:$F$67,2,FALSE()))</f>
        <v>0</v>
      </c>
      <c r="F117" s="54" t="str">
        <f aca="false">IF(Mängud!E51="","",IF(D117=Mängud!B51,Mängud!C51,Mängud!B51))</f>
        <v>Taivo Koitla</v>
      </c>
      <c r="G117" s="54" t="str">
        <f aca="false">IF(Mängud!F51="","",Mängud!F51)</f>
        <v>3:0</v>
      </c>
    </row>
    <row r="118" customFormat="false" ht="15.75" hidden="false" customHeight="false" outlineLevel="0" collapsed="false">
      <c r="A118" s="44" t="n">
        <v>151</v>
      </c>
      <c r="C118" s="44" t="n">
        <f aca="false">IF(D118="","",VLOOKUP(D118,Paigutus!$D$4:$F$67,2,FALSE()))</f>
        <v>0</v>
      </c>
      <c r="D118" s="54" t="str">
        <f aca="false">IF(Mängud!E52="","",Mängud!E52)</f>
        <v>Käthlin Vahtel</v>
      </c>
      <c r="E118" s="44" t="n">
        <f aca="false">IF(F118="","",VLOOKUP(F118,Paigutus!$D$4:$F$67,2,FALSE()))</f>
        <v>0</v>
      </c>
      <c r="F118" s="54" t="str">
        <f aca="false">IF(Mängud!E52="","",IF(D118=Mängud!B52,Mängud!C52,Mängud!B52))</f>
        <v>Mängija 2</v>
      </c>
      <c r="G118" s="54" t="str">
        <f aca="false">IF(Mängud!F52="","",Mängud!F52)</f>
        <v>w.o.</v>
      </c>
    </row>
    <row r="119" customFormat="false" ht="15.75" hidden="false" customHeight="false" outlineLevel="0" collapsed="false">
      <c r="A119" s="44" t="n">
        <v>152</v>
      </c>
      <c r="C119" s="44" t="n">
        <f aca="false">IF(D119="","",VLOOKUP(D119,Paigutus!$D$4:$F$67,2,FALSE()))</f>
        <v>0</v>
      </c>
      <c r="D119" s="54" t="str">
        <f aca="false">IF(Mängud!E53="","",Mängud!E53)</f>
        <v>Erik Tõntson</v>
      </c>
      <c r="E119" s="44" t="n">
        <f aca="false">IF(F119="","",VLOOKUP(F119,Paigutus!$D$4:$F$67,2,FALSE()))</f>
        <v>0</v>
      </c>
      <c r="F119" s="54" t="str">
        <f aca="false">IF(Mängud!E53="","",IF(D119=Mängud!B53,Mängud!C53,Mängud!B53))</f>
        <v>Mängija 3</v>
      </c>
      <c r="G119" s="54" t="str">
        <f aca="false">IF(Mängud!F53="","",Mängud!F53)</f>
        <v>w.o.</v>
      </c>
    </row>
    <row r="120" customFormat="false" ht="15.75" hidden="false" customHeight="false" outlineLevel="0" collapsed="false">
      <c r="A120" s="44" t="n">
        <v>153</v>
      </c>
      <c r="C120" s="44" t="n">
        <f aca="false">IF(D120="","",VLOOKUP(D120,Paigutus!$D$4:$F$67,2,FALSE()))</f>
        <v>0</v>
      </c>
      <c r="D120" s="54" t="str">
        <f aca="false">IF(Mängud!E54="","",Mängud!E54)</f>
        <v>Toivo Uustalo</v>
      </c>
      <c r="E120" s="44" t="n">
        <f aca="false">IF(F120="","",VLOOKUP(F120,Paigutus!$D$4:$F$67,2,FALSE()))</f>
        <v>0</v>
      </c>
      <c r="F120" s="54" t="str">
        <f aca="false">IF(Mängud!E54="","",IF(D120=Mängud!B54,Mängud!C54,Mängud!B54))</f>
        <v>Mängija 6</v>
      </c>
      <c r="G120" s="54" t="str">
        <f aca="false">IF(Mängud!F54="","",Mängud!F54)</f>
        <v>w.o.</v>
      </c>
    </row>
    <row r="121" customFormat="false" ht="15.75" hidden="false" customHeight="false" outlineLevel="0" collapsed="false">
      <c r="A121" s="44" t="n">
        <v>154</v>
      </c>
      <c r="C121" s="44" t="n">
        <f aca="false">IF(D121="","",VLOOKUP(D121,Paigutus!$D$4:$F$67,2,FALSE()))</f>
        <v>0</v>
      </c>
      <c r="D121" s="54" t="str">
        <f aca="false">IF(Mängud!E55="","",Mängud!E55)</f>
        <v>Tiit Laur</v>
      </c>
      <c r="E121" s="44" t="n">
        <f aca="false">IF(F121="","",VLOOKUP(F121,Paigutus!$D$4:$F$67,2,FALSE()))</f>
        <v>0</v>
      </c>
      <c r="F121" s="54" t="str">
        <f aca="false">IF(Mängud!E55="","",IF(D121=Mängud!B55,Mängud!C55,Mängud!B55))</f>
        <v>Rauno Lehtsalu</v>
      </c>
      <c r="G121" s="54" t="str">
        <f aca="false">IF(Mängud!F55="","",Mängud!F55)</f>
        <v>3:0</v>
      </c>
    </row>
    <row r="122" customFormat="false" ht="15.75" hidden="false" customHeight="false" outlineLevel="0" collapsed="false">
      <c r="A122" s="44" t="n">
        <v>155</v>
      </c>
      <c r="C122" s="44" t="n">
        <f aca="false">IF(D122="","",VLOOKUP(D122,Paigutus!$D$4:$F$67,2,FALSE()))</f>
        <v>0</v>
      </c>
      <c r="D122" s="54" t="str">
        <f aca="false">IF(Mängud!E56="","",Mängud!E56)</f>
        <v>Taavi Miku</v>
      </c>
      <c r="E122" s="44" t="n">
        <f aca="false">IF(F122="","",VLOOKUP(F122,Paigutus!$D$4:$F$67,2,FALSE()))</f>
        <v>0</v>
      </c>
      <c r="F122" s="54" t="str">
        <f aca="false">IF(Mängud!E56="","",IF(D122=Mängud!B56,Mängud!C56,Mängud!B56))</f>
        <v>Oliver Gurski</v>
      </c>
      <c r="G122" s="54" t="str">
        <f aca="false">IF(Mängud!F56="","",Mängud!F56)</f>
        <v>3:0</v>
      </c>
    </row>
    <row r="123" customFormat="false" ht="15.75" hidden="false" customHeight="false" outlineLevel="0" collapsed="false">
      <c r="A123" s="44" t="n">
        <v>158</v>
      </c>
      <c r="C123" s="44" t="n">
        <f aca="false">IF(D123="","",VLOOKUP(D123,Paigutus!$D$4:$F$67,2,FALSE()))</f>
        <v>0</v>
      </c>
      <c r="D123" s="54" t="str">
        <f aca="false">IF(Mängud!E59="","",Mängud!E59)</f>
        <v>Romet Rättel</v>
      </c>
      <c r="E123" s="44" t="n">
        <f aca="false">IF(F123="","",VLOOKUP(F123,Paigutus!$D$4:$F$67,2,FALSE()))</f>
        <v>0</v>
      </c>
      <c r="F123" s="54" t="str">
        <f aca="false">IF(Mängud!E59="","",IF(D123=Mängud!B59,Mängud!C59,Mängud!B59))</f>
        <v>Marten Vaher</v>
      </c>
      <c r="G123" s="54" t="str">
        <f aca="false">IF(Mängud!F59="","",Mängud!F59)</f>
        <v>3:0</v>
      </c>
    </row>
    <row r="124" customFormat="false" ht="15.75" hidden="false" customHeight="false" outlineLevel="0" collapsed="false">
      <c r="A124" s="44" t="n">
        <v>159</v>
      </c>
      <c r="C124" s="44" t="n">
        <f aca="false">IF(D124="","",VLOOKUP(D124,Paigutus!$D$4:$F$67,2,FALSE()))</f>
        <v>0</v>
      </c>
      <c r="D124" s="54" t="str">
        <f aca="false">IF(Mängud!E60="","",Mängud!E60)</f>
        <v>Arak Mihkel</v>
      </c>
      <c r="E124" s="44" t="n">
        <f aca="false">IF(F124="","",VLOOKUP(F124,Paigutus!$D$4:$F$67,2,FALSE()))</f>
        <v>0</v>
      </c>
      <c r="F124" s="54" t="str">
        <f aca="false">IF(Mängud!E60="","",IF(D124=Mängud!B60,Mängud!C60,Mängud!B60))</f>
        <v>Malle Miilmann</v>
      </c>
      <c r="G124" s="54" t="str">
        <f aca="false">IF(Mängud!F60="","",Mängud!F60)</f>
        <v>3:0</v>
      </c>
    </row>
    <row r="125" customFormat="false" ht="15.75" hidden="false" customHeight="false" outlineLevel="0" collapsed="false">
      <c r="A125" s="44" t="n">
        <v>160</v>
      </c>
      <c r="C125" s="44" t="n">
        <f aca="false">IF(D125="","",VLOOKUP(D125,Paigutus!$D$4:$F$67,2,FALSE()))</f>
        <v>0</v>
      </c>
      <c r="D125" s="54" t="str">
        <f aca="false">IF(Mängud!E61="","",Mängud!E61)</f>
        <v>Oleg Rättel</v>
      </c>
      <c r="E125" s="44" t="n">
        <f aca="false">IF(F125="","",VLOOKUP(F125,Paigutus!$D$4:$F$67,2,FALSE()))</f>
        <v>0</v>
      </c>
      <c r="F125" s="54" t="str">
        <f aca="false">IF(Mängud!E61="","",IF(D125=Mängud!B61,Mängud!C61,Mängud!B61))</f>
        <v>Mängija 5</v>
      </c>
      <c r="G125" s="54" t="str">
        <f aca="false">IF(Mängud!F61="","",Mängud!F61)</f>
        <v>w.o.</v>
      </c>
    </row>
    <row r="126" customFormat="false" ht="15.75" hidden="false" customHeight="false" outlineLevel="0" collapsed="false">
      <c r="A126" s="44" t="n">
        <v>161</v>
      </c>
      <c r="C126" s="44" t="n">
        <f aca="false">IF(D126="","",VLOOKUP(D126,Paigutus!$D$4:$F$67,2,FALSE()))</f>
        <v>0</v>
      </c>
      <c r="D126" s="54" t="str">
        <f aca="false">IF(Mängud!E62="","",Mängud!E62)</f>
        <v>Iris Rajasaare</v>
      </c>
      <c r="E126" s="44" t="n">
        <f aca="false">IF(F126="","",VLOOKUP(F126,Paigutus!$D$4:$F$67,2,FALSE()))</f>
        <v>0</v>
      </c>
      <c r="F126" s="54" t="str">
        <f aca="false">IF(Mängud!E62="","",IF(D126=Mängud!B62,Mängud!C62,Mängud!B62))</f>
        <v>Mängija 4</v>
      </c>
      <c r="G126" s="54" t="str">
        <f aca="false">IF(Mängud!F62="","",Mängud!F62)</f>
        <v>w.o.</v>
      </c>
    </row>
    <row r="127" customFormat="false" ht="15.75" hidden="false" customHeight="false" outlineLevel="0" collapsed="false">
      <c r="A127" s="44" t="n">
        <v>162</v>
      </c>
      <c r="C127" s="44" t="n">
        <f aca="false">IF(D127="","",VLOOKUP(D127,Paigutus!$D$4:$F$67,2,FALSE()))</f>
        <v>0</v>
      </c>
      <c r="D127" s="54" t="str">
        <f aca="false">IF(Mängud!E63="","",Mängud!E63)</f>
        <v>Erika  Seffer-Müller</v>
      </c>
      <c r="E127" s="44" t="n">
        <f aca="false">IF(F127="","",VLOOKUP(F127,Paigutus!$D$4:$F$67,2,FALSE()))</f>
        <v>0</v>
      </c>
      <c r="F127" s="54" t="str">
        <f aca="false">IF(Mängud!E63="","",IF(D127=Mängud!B63,Mängud!C63,Mängud!B63))</f>
        <v>Mängija 1</v>
      </c>
      <c r="G127" s="54" t="str">
        <f aca="false">IF(Mängud!F63="","",Mängud!F63)</f>
        <v>w.o.</v>
      </c>
    </row>
    <row r="128" customFormat="false" ht="15.75" hidden="false" customHeight="false" outlineLevel="0" collapsed="false">
      <c r="A128" s="44" t="n">
        <v>163</v>
      </c>
      <c r="C128" s="44" t="n">
        <f aca="false">IF(D128="","",VLOOKUP(D128,Paigutus!$D$4:$F$67,2,FALSE()))</f>
        <v>0</v>
      </c>
      <c r="D128" s="54" t="str">
        <f aca="false">IF(Mängud!E64="","",Mängud!E64)</f>
        <v>Siim Arak</v>
      </c>
      <c r="E128" s="44" t="n">
        <f aca="false">IF(F128="","",VLOOKUP(F128,Paigutus!$D$4:$F$67,2,FALSE()))</f>
        <v>0</v>
      </c>
      <c r="F128" s="54" t="str">
        <f aca="false">IF(Mängud!E64="","",IF(D128=Mängud!B64,Mängud!C64,Mängud!B64))</f>
        <v>Tõnu Kleesmann</v>
      </c>
      <c r="G128" s="54" t="str">
        <f aca="false">IF(Mängud!F64="","",Mängud!F64)</f>
        <v>3:0</v>
      </c>
    </row>
    <row r="129" customFormat="false" ht="15.75" hidden="false" customHeight="false" outlineLevel="0" collapsed="false">
      <c r="A129" s="44" t="n">
        <v>165</v>
      </c>
      <c r="C129" s="44" t="n">
        <f aca="false">IF(D129="","",VLOOKUP(D129,Paigutus!$D$4:$F$67,2,FALSE()))</f>
        <v>0</v>
      </c>
      <c r="D129" s="54" t="str">
        <f aca="false">IF(Mängud!E66="","",Mängud!E66)</f>
        <v>Taago Puntso</v>
      </c>
      <c r="E129" s="44" t="n">
        <f aca="false">IF(F129="","",VLOOKUP(F129,Paigutus!$D$4:$F$67,2,FALSE()))</f>
        <v>0</v>
      </c>
      <c r="F129" s="54" t="str">
        <f aca="false">IF(Mängud!E66="","",IF(D129=Mängud!B66,Mängud!C66,Mängud!B66))</f>
        <v>Jüri Vahtra</v>
      </c>
      <c r="G129" s="54" t="str">
        <f aca="false">IF(Mängud!F66="","",Mängud!F66)</f>
        <v>3:0</v>
      </c>
    </row>
    <row r="130" customFormat="false" ht="15.75" hidden="false" customHeight="false" outlineLevel="0" collapsed="false">
      <c r="A130" s="44" t="n">
        <v>166</v>
      </c>
      <c r="C130" s="44" t="n">
        <f aca="false">IF(D130="","",VLOOKUP(D130,Paigutus!$D$4:$F$67,2,FALSE()))</f>
        <v>0</v>
      </c>
      <c r="D130" s="54" t="str">
        <f aca="false">IF(Mängud!E67="","",Mängud!E67)</f>
        <v>Ants Hendrikson</v>
      </c>
      <c r="E130" s="44" t="n">
        <f aca="false">IF(F130="","",VLOOKUP(F130,Paigutus!$D$4:$F$67,2,FALSE()))</f>
        <v>0</v>
      </c>
      <c r="F130" s="54" t="str">
        <f aca="false">IF(Mängud!E67="","",IF(D130=Mängud!B67,Mängud!C67,Mängud!B67))</f>
        <v>Allar Oviir</v>
      </c>
      <c r="G130" s="54" t="str">
        <f aca="false">IF(Mängud!F67="","",Mängud!F67)</f>
        <v>3:1</v>
      </c>
    </row>
    <row r="131" customFormat="false" ht="15.75" hidden="false" customHeight="false" outlineLevel="0" collapsed="false">
      <c r="A131" s="44" t="n">
        <v>167</v>
      </c>
      <c r="C131" s="44" t="n">
        <f aca="false">IF(D131="","",VLOOKUP(D131,Paigutus!$D$4:$F$67,2,FALSE()))</f>
        <v>0</v>
      </c>
      <c r="D131" s="54" t="str">
        <f aca="false">IF(Mängud!E68="","",Mängud!E68)</f>
        <v>Almar Rahuoja</v>
      </c>
      <c r="E131" s="44" t="n">
        <f aca="false">IF(F131="","",VLOOKUP(F131,Paigutus!$D$4:$F$67,2,FALSE()))</f>
        <v>0</v>
      </c>
      <c r="F131" s="54" t="str">
        <f aca="false">IF(Mängud!E68="","",IF(D131=Mängud!B68,Mängud!C68,Mängud!B68))</f>
        <v>Veiko Ristissaar</v>
      </c>
      <c r="G131" s="54" t="str">
        <f aca="false">IF(Mängud!F68="","",Mängud!F68)</f>
        <v>3:2</v>
      </c>
    </row>
    <row r="132" customFormat="false" ht="15.75" hidden="false" customHeight="false" outlineLevel="0" collapsed="false">
      <c r="A132" s="44" t="n">
        <v>168</v>
      </c>
      <c r="C132" s="44" t="n">
        <f aca="false">IF(D132="","",VLOOKUP(D132,Paigutus!$D$4:$F$67,2,FALSE()))</f>
        <v>0</v>
      </c>
      <c r="D132" s="54" t="str">
        <f aca="false">IF(Mängud!E69="","",Mängud!E69)</f>
        <v>Aksel Laks</v>
      </c>
      <c r="E132" s="44" t="n">
        <f aca="false">IF(F132="","",VLOOKUP(F132,Paigutus!$D$4:$F$67,2,FALSE()))</f>
        <v>0</v>
      </c>
      <c r="F132" s="54" t="str">
        <f aca="false">IF(Mängud!E69="","",IF(D132=Mängud!B69,Mängud!C69,Mängud!B69))</f>
        <v>Ketrin Salumaa</v>
      </c>
      <c r="G132" s="54" t="str">
        <f aca="false">IF(Mängud!F69="","",Mängud!F69)</f>
        <v>3:1</v>
      </c>
    </row>
    <row r="133" customFormat="false" ht="15.75" hidden="false" customHeight="false" outlineLevel="0" collapsed="false">
      <c r="A133" s="44" t="n">
        <v>169</v>
      </c>
      <c r="C133" s="44" t="n">
        <f aca="false">IF(D133="","",VLOOKUP(D133,Paigutus!$D$4:$F$67,2,FALSE()))</f>
        <v>0</v>
      </c>
      <c r="D133" s="54" t="str">
        <f aca="false">IF(Mängud!E70="","",Mängud!E70)</f>
        <v>Krister Erik Etulaid</v>
      </c>
      <c r="E133" s="44" t="n">
        <f aca="false">IF(F133="","",VLOOKUP(F133,Paigutus!$D$4:$F$67,2,FALSE()))</f>
        <v>0</v>
      </c>
      <c r="F133" s="54" t="str">
        <f aca="false">IF(Mängud!E70="","",IF(D133=Mängud!B70,Mängud!C70,Mängud!B70))</f>
        <v>Jaanus Mölder</v>
      </c>
      <c r="G133" s="54" t="str">
        <f aca="false">IF(Mängud!F70="","",Mängud!F70)</f>
        <v>3:0</v>
      </c>
    </row>
    <row r="134" customFormat="false" ht="15.75" hidden="false" customHeight="false" outlineLevel="0" collapsed="false">
      <c r="A134" s="44" t="n">
        <v>170</v>
      </c>
      <c r="C134" s="44" t="n">
        <f aca="false">IF(D134="","",VLOOKUP(D134,Paigutus!$D$4:$F$67,2,FALSE()))</f>
        <v>0</v>
      </c>
      <c r="D134" s="54" t="str">
        <f aca="false">IF(Mängud!E71="","",Mängud!E71)</f>
        <v>Imre Korsen</v>
      </c>
      <c r="E134" s="44" t="n">
        <f aca="false">IF(F134="","",VLOOKUP(F134,Paigutus!$D$4:$F$67,2,FALSE()))</f>
        <v>0</v>
      </c>
      <c r="F134" s="54" t="str">
        <f aca="false">IF(Mängud!E71="","",IF(D134=Mängud!B71,Mängud!C71,Mängud!B71))</f>
        <v>Reino Ristissaar</v>
      </c>
      <c r="G134" s="54" t="str">
        <f aca="false">IF(Mängud!F71="","",Mängud!F71)</f>
        <v>3:0</v>
      </c>
    </row>
    <row r="135" customFormat="false" ht="15.75" hidden="false" customHeight="false" outlineLevel="0" collapsed="false">
      <c r="A135" s="44" t="n">
        <v>171</v>
      </c>
      <c r="C135" s="44" t="n">
        <f aca="false">IF(D135="","",VLOOKUP(D135,Paigutus!$D$4:$F$67,2,FALSE()))</f>
        <v>0</v>
      </c>
      <c r="D135" s="54" t="str">
        <f aca="false">IF(Mängud!E72="","",Mängud!E72)</f>
        <v>Ardi Mets</v>
      </c>
      <c r="E135" s="44" t="n">
        <f aca="false">IF(F135="","",VLOOKUP(F135,Paigutus!$D$4:$F$67,2,FALSE()))</f>
        <v>0</v>
      </c>
      <c r="F135" s="54" t="str">
        <f aca="false">IF(Mängud!E72="","",IF(D135=Mängud!B72,Mängud!C72,Mängud!B72))</f>
        <v>Kalev Klais</v>
      </c>
      <c r="G135" s="54" t="str">
        <f aca="false">IF(Mängud!F72="","",Mängud!F72)</f>
        <v>3:1</v>
      </c>
    </row>
    <row r="136" customFormat="false" ht="15.75" hidden="false" customHeight="false" outlineLevel="0" collapsed="false">
      <c r="A136" s="44" t="n">
        <v>172</v>
      </c>
      <c r="C136" s="44" t="n">
        <f aca="false">IF(D136="","",VLOOKUP(D136,Paigutus!$D$4:$F$67,2,FALSE()))</f>
        <v>0</v>
      </c>
      <c r="D136" s="54" t="str">
        <f aca="false">IF(Mängud!E73="","",Mängud!E73)</f>
        <v>Andres Somer</v>
      </c>
      <c r="E136" s="44" t="n">
        <f aca="false">IF(F136="","",VLOOKUP(F136,Paigutus!$D$4:$F$67,2,FALSE()))</f>
        <v>0</v>
      </c>
      <c r="F136" s="54" t="str">
        <f aca="false">IF(Mängud!E73="","",IF(D136=Mängud!B73,Mängud!C73,Mängud!B73))</f>
        <v>Riho Strazev</v>
      </c>
      <c r="G136" s="54" t="str">
        <f aca="false">IF(Mängud!F73="","",Mängud!F73)</f>
        <v>3:0</v>
      </c>
    </row>
    <row r="137" customFormat="false" ht="15.75" hidden="false" customHeight="false" outlineLevel="0" collapsed="false">
      <c r="A137" s="44" t="n">
        <v>174</v>
      </c>
      <c r="C137" s="44" t="n">
        <f aca="false">IF(D137="","",VLOOKUP(D137,Paigutus!$D$4:$F$67,2,FALSE()))</f>
        <v>0</v>
      </c>
      <c r="D137" s="54" t="str">
        <f aca="false">IF(Mängud!E75="","",Mängud!E75)</f>
        <v>Mängija 2</v>
      </c>
      <c r="E137" s="44" t="n">
        <f aca="false">IF(F137="","",VLOOKUP(F137,Paigutus!$D$4:$F$67,2,FALSE()))</f>
        <v>0</v>
      </c>
      <c r="F137" s="54" t="str">
        <f aca="false">IF(Mängud!E75="","",IF(D137=Mängud!B75,Mängud!C75,Mängud!B75))</f>
        <v>Mängija 3</v>
      </c>
      <c r="G137" s="54" t="str">
        <f aca="false">IF(Mängud!F75="","",Mängud!F75)</f>
        <v>w.o.</v>
      </c>
    </row>
    <row r="138" customFormat="false" ht="15.75" hidden="false" customHeight="false" outlineLevel="0" collapsed="false">
      <c r="A138" s="44" t="n">
        <v>175</v>
      </c>
      <c r="C138" s="44" t="n">
        <f aca="false">IF(D138="","",VLOOKUP(D138,Paigutus!$D$4:$F$67,2,FALSE()))</f>
        <v>0</v>
      </c>
      <c r="D138" s="54" t="str">
        <f aca="false">IF(Mängud!E76="","",Mängud!E76)</f>
        <v>Rauno Lehtsalu</v>
      </c>
      <c r="E138" s="44" t="n">
        <f aca="false">IF(F138="","",VLOOKUP(F138,Paigutus!$D$4:$F$67,2,FALSE()))</f>
        <v>0</v>
      </c>
      <c r="F138" s="54" t="str">
        <f aca="false">IF(Mängud!E76="","",IF(D138=Mängud!B76,Mängud!C76,Mängud!B76))</f>
        <v>Mängija 6</v>
      </c>
      <c r="G138" s="54" t="str">
        <f aca="false">IF(Mängud!F76="","",Mängud!F76)</f>
        <v>w.o.</v>
      </c>
    </row>
    <row r="139" customFormat="false" ht="15.75" hidden="false" customHeight="false" outlineLevel="0" collapsed="false">
      <c r="A139" s="44" t="n">
        <v>178</v>
      </c>
      <c r="C139" s="44" t="n">
        <f aca="false">IF(D139="","",VLOOKUP(D139,Paigutus!$D$4:$F$67,2,FALSE()))</f>
        <v>0</v>
      </c>
      <c r="D139" s="54" t="str">
        <f aca="false">IF(Mängud!E79="","",Mängud!E79)</f>
        <v>Malle Miilmann</v>
      </c>
      <c r="E139" s="44" t="n">
        <f aca="false">IF(F139="","",VLOOKUP(F139,Paigutus!$D$4:$F$67,2,FALSE()))</f>
        <v>0</v>
      </c>
      <c r="F139" s="54" t="str">
        <f aca="false">IF(Mängud!E79="","",IF(D139=Mängud!B79,Mängud!C79,Mängud!B79))</f>
        <v>Mängija 5</v>
      </c>
      <c r="G139" s="54" t="str">
        <f aca="false">IF(Mängud!F79="","",Mängud!F79)</f>
        <v>w.o.</v>
      </c>
    </row>
    <row r="140" customFormat="false" ht="15.75" hidden="false" customHeight="false" outlineLevel="0" collapsed="false">
      <c r="A140" s="44" t="n">
        <v>179</v>
      </c>
      <c r="C140" s="44" t="n">
        <f aca="false">IF(D140="","",VLOOKUP(D140,Paigutus!$D$4:$F$67,2,FALSE()))</f>
        <v>0</v>
      </c>
      <c r="D140" s="54" t="str">
        <f aca="false">IF(Mängud!E80="","",Mängud!E80)</f>
        <v>Mängija 1</v>
      </c>
      <c r="E140" s="44" t="n">
        <f aca="false">IF(F140="","",VLOOKUP(F140,Paigutus!$D$4:$F$67,2,FALSE()))</f>
        <v>0</v>
      </c>
      <c r="F140" s="54" t="str">
        <f aca="false">IF(Mängud!E80="","",IF(D140=Mängud!B80,Mängud!C80,Mängud!B80))</f>
        <v>Mängija 4</v>
      </c>
      <c r="G140" s="54" t="str">
        <f aca="false">IF(Mängud!F80="","",Mängud!F80)</f>
        <v>w.o.</v>
      </c>
    </row>
    <row r="141" customFormat="false" ht="15.75" hidden="false" customHeight="false" outlineLevel="0" collapsed="false">
      <c r="A141" s="44" t="n">
        <v>181</v>
      </c>
      <c r="C141" s="44" t="n">
        <f aca="false">IF(D141="","",VLOOKUP(D141,Paigutus!$D$4:$F$67,2,FALSE()))</f>
        <v>0</v>
      </c>
      <c r="D141" s="54" t="str">
        <f aca="false">IF(Mängud!E82="","",Mängud!E82)</f>
        <v>Vladimir Sastin</v>
      </c>
      <c r="E141" s="44" t="n">
        <f aca="false">IF(F141="","",VLOOKUP(F141,Paigutus!$D$4:$F$67,2,FALSE()))</f>
        <v>0</v>
      </c>
      <c r="F141" s="54" t="str">
        <f aca="false">IF(Mängud!E82="","",IF(D141=Mängud!B82,Mängud!C82,Mängud!B82))</f>
        <v>Kristi Kruusimaa</v>
      </c>
      <c r="G141" s="54" t="str">
        <f aca="false">IF(Mängud!F82="","",Mängud!F82)</f>
        <v>3:0</v>
      </c>
    </row>
    <row r="142" customFormat="false" ht="15.75" hidden="false" customHeight="false" outlineLevel="0" collapsed="false">
      <c r="A142" s="44" t="n">
        <v>182</v>
      </c>
      <c r="C142" s="44" t="n">
        <f aca="false">IF(D142="","",VLOOKUP(D142,Paigutus!$D$4:$F$67,2,FALSE()))</f>
        <v>0</v>
      </c>
      <c r="D142" s="54" t="str">
        <f aca="false">IF(Mängud!E83="","",Mängud!E83)</f>
        <v>Marek Leemet</v>
      </c>
      <c r="E142" s="44" t="n">
        <f aca="false">IF(F142="","",VLOOKUP(F142,Paigutus!$D$4:$F$67,2,FALSE()))</f>
        <v>0</v>
      </c>
      <c r="F142" s="54" t="str">
        <f aca="false">IF(Mängud!E83="","",IF(D142=Mängud!B83,Mängud!C83,Mängud!B83))</f>
        <v>Raigo Rommot</v>
      </c>
      <c r="G142" s="54" t="str">
        <f aca="false">IF(Mängud!F83="","",Mängud!F83)</f>
        <v>3:1</v>
      </c>
    </row>
    <row r="143" customFormat="false" ht="15.75" hidden="false" customHeight="false" outlineLevel="0" collapsed="false">
      <c r="A143" s="44" t="n">
        <v>183</v>
      </c>
      <c r="C143" s="44" t="n">
        <f aca="false">IF(D143="","",VLOOKUP(D143,Paigutus!$D$4:$F$67,2,FALSE()))</f>
        <v>0</v>
      </c>
      <c r="D143" s="54" t="str">
        <f aca="false">IF(Mängud!E84="","",Mängud!E84)</f>
        <v>Mihkel Lasn</v>
      </c>
      <c r="E143" s="44" t="n">
        <f aca="false">IF(F143="","",VLOOKUP(F143,Paigutus!$D$4:$F$67,2,FALSE()))</f>
        <v>0</v>
      </c>
      <c r="F143" s="54" t="str">
        <f aca="false">IF(Mängud!E84="","",IF(D143=Mängud!B84,Mängud!C84,Mängud!B84))</f>
        <v>Käthlin Vahtel</v>
      </c>
      <c r="G143" s="54" t="str">
        <f aca="false">IF(Mängud!F84="","",Mängud!F84)</f>
        <v>3:0</v>
      </c>
    </row>
    <row r="144" customFormat="false" ht="15.75" hidden="false" customHeight="false" outlineLevel="0" collapsed="false">
      <c r="A144" s="44" t="n">
        <v>184</v>
      </c>
      <c r="C144" s="44" t="n">
        <f aca="false">IF(D144="","",VLOOKUP(D144,Paigutus!$D$4:$F$67,2,FALSE()))</f>
        <v>0</v>
      </c>
      <c r="D144" s="54" t="str">
        <f aca="false">IF(Mängud!E85="","",Mängud!E85)</f>
        <v>Erik Tõntson</v>
      </c>
      <c r="E144" s="44" t="n">
        <f aca="false">IF(F144="","",VLOOKUP(F144,Paigutus!$D$4:$F$67,2,FALSE()))</f>
        <v>0</v>
      </c>
      <c r="F144" s="54" t="str">
        <f aca="false">IF(Mängud!E85="","",IF(D144=Mängud!B85,Mängud!C85,Mängud!B85))</f>
        <v>Jaan Lepp</v>
      </c>
      <c r="G144" s="54" t="str">
        <f aca="false">IF(Mängud!F85="","",Mängud!F85)</f>
        <v>3:0</v>
      </c>
    </row>
    <row r="145" customFormat="false" ht="15.75" hidden="false" customHeight="false" outlineLevel="0" collapsed="false">
      <c r="A145" s="44" t="n">
        <v>185</v>
      </c>
      <c r="C145" s="44" t="n">
        <f aca="false">IF(D145="","",VLOOKUP(D145,Paigutus!$D$4:$F$67,2,FALSE()))</f>
        <v>0</v>
      </c>
      <c r="D145" s="54" t="str">
        <f aca="false">IF(Mängud!E86="","",Mängud!E86)</f>
        <v>Heino Kruusement</v>
      </c>
      <c r="E145" s="44" t="n">
        <f aca="false">IF(F145="","",VLOOKUP(F145,Paigutus!$D$4:$F$67,2,FALSE()))</f>
        <v>0</v>
      </c>
      <c r="F145" s="54" t="str">
        <f aca="false">IF(Mängud!E86="","",IF(D145=Mängud!B86,Mängud!C86,Mängud!B86))</f>
        <v>Toivo Uustalo</v>
      </c>
      <c r="G145" s="54" t="str">
        <f aca="false">IF(Mängud!F86="","",Mängud!F86)</f>
        <v>3:0</v>
      </c>
    </row>
    <row r="146" customFormat="false" ht="15.75" hidden="false" customHeight="false" outlineLevel="0" collapsed="false">
      <c r="A146" s="44" t="n">
        <v>186</v>
      </c>
      <c r="C146" s="44" t="n">
        <f aca="false">IF(D146="","",VLOOKUP(D146,Paigutus!$D$4:$F$67,2,FALSE()))</f>
        <v>0</v>
      </c>
      <c r="D146" s="54" t="str">
        <f aca="false">IF(Mängud!E87="","",Mängud!E87)</f>
        <v>Tiit Laur</v>
      </c>
      <c r="E146" s="44" t="n">
        <f aca="false">IF(F146="","",VLOOKUP(F146,Paigutus!$D$4:$F$67,2,FALSE()))</f>
        <v>0</v>
      </c>
      <c r="F146" s="54" t="str">
        <f aca="false">IF(Mängud!E87="","",IF(D146=Mängud!B87,Mängud!C87,Mängud!B87))</f>
        <v>Maie Enni</v>
      </c>
      <c r="G146" s="54" t="str">
        <f aca="false">IF(Mängud!F87="","",Mängud!F87)</f>
        <v>3:0</v>
      </c>
    </row>
    <row r="147" customFormat="false" ht="15.75" hidden="false" customHeight="false" outlineLevel="0" collapsed="false">
      <c r="A147" s="44" t="n">
        <v>187</v>
      </c>
      <c r="C147" s="44" t="n">
        <f aca="false">IF(D147="","",VLOOKUP(D147,Paigutus!$D$4:$F$67,2,FALSE()))</f>
        <v>0</v>
      </c>
      <c r="D147" s="54" t="str">
        <f aca="false">IF(Mängud!E88="","",Mängud!E88)</f>
        <v>Aimar Välja</v>
      </c>
      <c r="E147" s="44" t="n">
        <f aca="false">IF(F147="","",VLOOKUP(F147,Paigutus!$D$4:$F$67,2,FALSE()))</f>
        <v>0</v>
      </c>
      <c r="F147" s="54" t="str">
        <f aca="false">IF(Mängud!E88="","",IF(D147=Mängud!B88,Mängud!C88,Mängud!B88))</f>
        <v>Taavi Miku</v>
      </c>
      <c r="G147" s="54" t="str">
        <f aca="false">IF(Mängud!F88="","",Mängud!F88)</f>
        <v>3:0</v>
      </c>
    </row>
    <row r="148" customFormat="false" ht="15.75" hidden="false" customHeight="false" outlineLevel="0" collapsed="false">
      <c r="A148" s="44" t="n">
        <v>188</v>
      </c>
      <c r="C148" s="44" t="n">
        <f aca="false">IF(D148="","",VLOOKUP(D148,Paigutus!$D$4:$F$67,2,FALSE()))</f>
        <v>0</v>
      </c>
      <c r="D148" s="54" t="str">
        <f aca="false">IF(Mängud!E89="","",Mängud!E89)</f>
        <v>Raivo Roots</v>
      </c>
      <c r="E148" s="44" t="n">
        <f aca="false">IF(F148="","",VLOOKUP(F148,Paigutus!$D$4:$F$67,2,FALSE()))</f>
        <v>0</v>
      </c>
      <c r="F148" s="54" t="str">
        <f aca="false">IF(Mängud!E89="","",IF(D148=Mängud!B89,Mängud!C89,Mängud!B89))</f>
        <v>Aimir Laidma</v>
      </c>
      <c r="G148" s="54" t="str">
        <f aca="false">IF(Mängud!F89="","",Mängud!F89)</f>
        <v>3:1</v>
      </c>
    </row>
    <row r="149" customFormat="false" ht="15.75" hidden="false" customHeight="false" outlineLevel="0" collapsed="false">
      <c r="A149" s="44" t="n">
        <v>189</v>
      </c>
      <c r="C149" s="44" t="n">
        <f aca="false">IF(D149="","",VLOOKUP(D149,Paigutus!$D$4:$F$67,2,FALSE()))</f>
        <v>0</v>
      </c>
      <c r="D149" s="54" t="str">
        <f aca="false">IF(Mängud!E90="","",Mängud!E90)</f>
        <v>Vahur Männa</v>
      </c>
      <c r="E149" s="44" t="n">
        <f aca="false">IF(F149="","",VLOOKUP(F149,Paigutus!$D$4:$F$67,2,FALSE()))</f>
        <v>0</v>
      </c>
      <c r="F149" s="54" t="str">
        <f aca="false">IF(Mängud!E90="","",IF(D149=Mängud!B90,Mängud!C90,Mängud!B90))</f>
        <v>Lembit Laumets</v>
      </c>
      <c r="G149" s="54" t="str">
        <f aca="false">IF(Mängud!F90="","",Mängud!F90)</f>
        <v>3:0</v>
      </c>
    </row>
    <row r="150" customFormat="false" ht="15.75" hidden="false" customHeight="false" outlineLevel="0" collapsed="false">
      <c r="A150" s="44" t="n">
        <v>190</v>
      </c>
      <c r="C150" s="44" t="n">
        <f aca="false">IF(D150="","",VLOOKUP(D150,Paigutus!$D$4:$F$67,2,FALSE()))</f>
        <v>0</v>
      </c>
      <c r="D150" s="54" t="str">
        <f aca="false">IF(Mängud!E91="","",Mängud!E91)</f>
        <v>Priit Eiver</v>
      </c>
      <c r="E150" s="44" t="n">
        <f aca="false">IF(F150="","",VLOOKUP(F150,Paigutus!$D$4:$F$67,2,FALSE()))</f>
        <v>0</v>
      </c>
      <c r="F150" s="54" t="str">
        <f aca="false">IF(Mängud!E91="","",IF(D150=Mängud!B91,Mängud!C91,Mängud!B91))</f>
        <v>Romet Rättel</v>
      </c>
      <c r="G150" s="54" t="str">
        <f aca="false">IF(Mängud!F91="","",Mängud!F91)</f>
        <v>3:0</v>
      </c>
    </row>
    <row r="151" customFormat="false" ht="15.75" hidden="false" customHeight="false" outlineLevel="0" collapsed="false">
      <c r="A151" s="44" t="n">
        <v>191</v>
      </c>
      <c r="C151" s="44" t="n">
        <f aca="false">IF(D151="","",VLOOKUP(D151,Paigutus!$D$4:$F$67,2,FALSE()))</f>
        <v>0</v>
      </c>
      <c r="D151" s="54" t="str">
        <f aca="false">IF(Mängud!E92="","",Mängud!E92)</f>
        <v>Arak Mihkel</v>
      </c>
      <c r="E151" s="44" t="n">
        <f aca="false">IF(F151="","",VLOOKUP(F151,Paigutus!$D$4:$F$67,2,FALSE()))</f>
        <v>0</v>
      </c>
      <c r="F151" s="54" t="str">
        <f aca="false">IF(Mängud!E92="","",IF(D151=Mängud!B92,Mängud!C92,Mängud!B92))</f>
        <v>Ene Laur</v>
      </c>
      <c r="G151" s="54" t="str">
        <f aca="false">IF(Mängud!F92="","",Mängud!F92)</f>
        <v>3:1</v>
      </c>
    </row>
    <row r="152" customFormat="false" ht="15.75" hidden="false" customHeight="false" outlineLevel="0" collapsed="false">
      <c r="A152" s="44" t="n">
        <v>192</v>
      </c>
      <c r="C152" s="44" t="n">
        <f aca="false">IF(D152="","",VLOOKUP(D152,Paigutus!$D$4:$F$67,2,FALSE()))</f>
        <v>0</v>
      </c>
      <c r="D152" s="54" t="str">
        <f aca="false">IF(Mängud!E93="","",Mängud!E93)</f>
        <v>Oleg Rättel</v>
      </c>
      <c r="E152" s="44" t="n">
        <f aca="false">IF(F152="","",VLOOKUP(F152,Paigutus!$D$4:$F$67,2,FALSE()))</f>
        <v>0</v>
      </c>
      <c r="F152" s="54" t="str">
        <f aca="false">IF(Mängud!E93="","",IF(D152=Mängud!B93,Mängud!C93,Mängud!B93))</f>
        <v>Kalev Puk</v>
      </c>
      <c r="G152" s="54" t="str">
        <f aca="false">IF(Mängud!F93="","",Mängud!F93)</f>
        <v>3:1</v>
      </c>
    </row>
    <row r="153" customFormat="false" ht="15.75" hidden="false" customHeight="false" outlineLevel="0" collapsed="false">
      <c r="A153" s="44" t="n">
        <v>193</v>
      </c>
      <c r="C153" s="44" t="n">
        <f aca="false">IF(D153="","",VLOOKUP(D153,Paigutus!$D$4:$F$67,2,FALSE()))</f>
        <v>0</v>
      </c>
      <c r="D153" s="54" t="str">
        <f aca="false">IF(Mängud!E94="","",Mängud!E94)</f>
        <v>Heino Vanker</v>
      </c>
      <c r="E153" s="44" t="n">
        <f aca="false">IF(F153="","",VLOOKUP(F153,Paigutus!$D$4:$F$67,2,FALSE()))</f>
        <v>0</v>
      </c>
      <c r="F153" s="54" t="str">
        <f aca="false">IF(Mängud!E94="","",IF(D153=Mängud!B94,Mängud!C94,Mängud!B94))</f>
        <v>Iris Rajasaare</v>
      </c>
      <c r="G153" s="54" t="str">
        <f aca="false">IF(Mängud!F94="","",Mängud!F94)</f>
        <v>3:0</v>
      </c>
    </row>
    <row r="154" customFormat="false" ht="15.75" hidden="false" customHeight="false" outlineLevel="0" collapsed="false">
      <c r="A154" s="44" t="n">
        <v>194</v>
      </c>
      <c r="C154" s="44" t="n">
        <f aca="false">IF(D154="","",VLOOKUP(D154,Paigutus!$D$4:$F$67,2,FALSE()))</f>
        <v>0</v>
      </c>
      <c r="D154" s="54" t="str">
        <f aca="false">IF(Mängud!E95="","",Mängud!E95)</f>
        <v>Marika Kotka</v>
      </c>
      <c r="E154" s="44" t="n">
        <f aca="false">IF(F154="","",VLOOKUP(F154,Paigutus!$D$4:$F$67,2,FALSE()))</f>
        <v>0</v>
      </c>
      <c r="F154" s="54" t="str">
        <f aca="false">IF(Mängud!E95="","",IF(D154=Mängud!B95,Mängud!C95,Mängud!B95))</f>
        <v>Erika  Seffer-Müller</v>
      </c>
      <c r="G154" s="54" t="str">
        <f aca="false">IF(Mängud!F95="","",Mängud!F95)</f>
        <v>3:0</v>
      </c>
    </row>
    <row r="155" customFormat="false" ht="15.75" hidden="false" customHeight="false" outlineLevel="0" collapsed="false">
      <c r="A155" s="44" t="n">
        <v>195</v>
      </c>
      <c r="C155" s="44" t="n">
        <f aca="false">IF(D155="","",VLOOKUP(D155,Paigutus!$D$4:$F$67,2,FALSE()))</f>
        <v>0</v>
      </c>
      <c r="D155" s="54" t="str">
        <f aca="false">IF(Mängud!E96="","",Mängud!E96)</f>
        <v>Siim Arak</v>
      </c>
      <c r="E155" s="44" t="n">
        <f aca="false">IF(F155="","",VLOOKUP(F155,Paigutus!$D$4:$F$67,2,FALSE()))</f>
        <v>0</v>
      </c>
      <c r="F155" s="54" t="str">
        <f aca="false">IF(Mängud!E96="","",IF(D155=Mängud!B96,Mängud!C96,Mängud!B96))</f>
        <v>Priidu Vaher</v>
      </c>
      <c r="G155" s="54" t="str">
        <f aca="false">IF(Mängud!F96="","",Mängud!F96)</f>
        <v>3:0</v>
      </c>
    </row>
    <row r="156" customFormat="false" ht="15.75" hidden="false" customHeight="false" outlineLevel="0" collapsed="false">
      <c r="A156" s="44" t="n">
        <v>196</v>
      </c>
      <c r="C156" s="44" t="n">
        <f aca="false">IF(D156="","",VLOOKUP(D156,Paigutus!$D$4:$F$67,2,FALSE()))</f>
        <v>0</v>
      </c>
      <c r="D156" s="54" t="str">
        <f aca="false">IF(Mängud!E97="","",Mängud!E97)</f>
        <v>Veljo Mõek</v>
      </c>
      <c r="E156" s="44" t="n">
        <f aca="false">IF(F156="","",VLOOKUP(F156,Paigutus!$D$4:$F$67,2,FALSE()))</f>
        <v>0</v>
      </c>
      <c r="F156" s="54" t="str">
        <f aca="false">IF(Mängud!E97="","",IF(D156=Mängud!B97,Mängud!C97,Mängud!B97))</f>
        <v>Heiki Hansar</v>
      </c>
      <c r="G156" s="54" t="str">
        <f aca="false">IF(Mängud!F97="","",Mängud!F97)</f>
        <v>3:0</v>
      </c>
    </row>
    <row r="157" customFormat="false" ht="15.75" hidden="false" customHeight="false" outlineLevel="0" collapsed="false">
      <c r="A157" s="44" t="n">
        <v>201</v>
      </c>
      <c r="C157" s="44" t="n">
        <f aca="false">IF(D157="","",VLOOKUP(D157,Paigutus!$D$4:$F$67,2,FALSE()))</f>
        <v>0</v>
      </c>
      <c r="D157" s="54" t="str">
        <f aca="false">IF(Mängud!E102="","",Mängud!E102)</f>
        <v>Taivo Koitla</v>
      </c>
      <c r="E157" s="44" t="n">
        <f aca="false">IF(F157="","",VLOOKUP(F157,Paigutus!$D$4:$F$67,2,FALSE()))</f>
        <v>0</v>
      </c>
      <c r="F157" s="54" t="str">
        <f aca="false">IF(Mängud!E102="","",IF(D157=Mängud!B102,Mängud!C102,Mängud!B102))</f>
        <v>Mängija 2</v>
      </c>
      <c r="G157" s="54" t="str">
        <f aca="false">IF(Mängud!F102="","",Mängud!F102)</f>
        <v>w.o.</v>
      </c>
    </row>
    <row r="158" customFormat="false" ht="15.75" hidden="false" customHeight="false" outlineLevel="0" collapsed="false">
      <c r="A158" s="44" t="n">
        <v>202</v>
      </c>
      <c r="C158" s="44" t="n">
        <f aca="false">IF(D158="","",VLOOKUP(D158,Paigutus!$D$4:$F$67,2,FALSE()))</f>
        <v>0</v>
      </c>
      <c r="D158" s="54" t="str">
        <f aca="false">IF(Mängud!E103="","",Mängud!E103)</f>
        <v>Oliver Gurski</v>
      </c>
      <c r="E158" s="44" t="n">
        <f aca="false">IF(F158="","",VLOOKUP(F158,Paigutus!$D$4:$F$67,2,FALSE()))</f>
        <v>0</v>
      </c>
      <c r="F158" s="54" t="str">
        <f aca="false">IF(Mängud!E103="","",IF(D158=Mängud!B103,Mängud!C103,Mängud!B103))</f>
        <v>Rauno Lehtsalu</v>
      </c>
      <c r="G158" s="54" t="str">
        <f aca="false">IF(Mängud!F103="","",Mängud!F103)</f>
        <v>3:0</v>
      </c>
    </row>
    <row r="159" customFormat="false" ht="15.75" hidden="false" customHeight="false" outlineLevel="0" collapsed="false">
      <c r="A159" s="44" t="n">
        <v>203</v>
      </c>
      <c r="C159" s="44" t="n">
        <f aca="false">IF(D159="","",VLOOKUP(D159,Paigutus!$D$4:$F$67,2,FALSE()))</f>
        <v>0</v>
      </c>
      <c r="D159" s="54" t="str">
        <f aca="false">IF(Mängud!E104="","",Mängud!E104)</f>
        <v>Malle Miilmann</v>
      </c>
      <c r="E159" s="44" t="n">
        <f aca="false">IF(F159="","",VLOOKUP(F159,Paigutus!$D$4:$F$67,2,FALSE()))</f>
        <v>0</v>
      </c>
      <c r="F159" s="54" t="str">
        <f aca="false">IF(Mängud!E104="","",IF(D159=Mängud!B104,Mängud!C104,Mängud!B104))</f>
        <v>Marten Vaher</v>
      </c>
      <c r="G159" s="54" t="str">
        <f aca="false">IF(Mängud!F104="","",Mängud!F104)</f>
        <v>3:0</v>
      </c>
    </row>
    <row r="160" customFormat="false" ht="15.75" hidden="false" customHeight="false" outlineLevel="0" collapsed="false">
      <c r="A160" s="44" t="n">
        <v>204</v>
      </c>
      <c r="C160" s="44" t="n">
        <f aca="false">IF(D160="","",VLOOKUP(D160,Paigutus!$D$4:$F$67,2,FALSE()))</f>
        <v>0</v>
      </c>
      <c r="D160" s="54" t="str">
        <f aca="false">IF(Mängud!E105="","",Mängud!E105)</f>
        <v>Tõnu Kleesmann</v>
      </c>
      <c r="E160" s="44" t="n">
        <f aca="false">IF(F160="","",VLOOKUP(F160,Paigutus!$D$4:$F$67,2,FALSE()))</f>
        <v>0</v>
      </c>
      <c r="F160" s="54" t="str">
        <f aca="false">IF(Mängud!E105="","",IF(D160=Mängud!B105,Mängud!C105,Mängud!B105))</f>
        <v>Mängija 1</v>
      </c>
      <c r="G160" s="54" t="str">
        <f aca="false">IF(Mängud!F105="","",Mängud!F105)</f>
        <v>w.o.</v>
      </c>
    </row>
    <row r="161" customFormat="false" ht="15.75" hidden="false" customHeight="false" outlineLevel="0" collapsed="false">
      <c r="A161" s="44" t="n">
        <v>205</v>
      </c>
      <c r="C161" s="44" t="n">
        <f aca="false">IF(D161="","",VLOOKUP(D161,Paigutus!$D$4:$F$67,2,FALSE()))</f>
        <v>0</v>
      </c>
      <c r="D161" s="54" t="str">
        <f aca="false">IF(Mängud!E106="","",Mängud!E106)</f>
        <v>Kristi Kruusimaa</v>
      </c>
      <c r="E161" s="44" t="n">
        <f aca="false">IF(F161="","",VLOOKUP(F161,Paigutus!$D$4:$F$67,2,FALSE()))</f>
        <v>0</v>
      </c>
      <c r="F161" s="54" t="str">
        <f aca="false">IF(Mängud!E106="","",IF(D161=Mängud!B106,Mängud!C106,Mängud!B106))</f>
        <v>Raigo Rommot</v>
      </c>
      <c r="G161" s="54" t="str">
        <f aca="false">IF(Mängud!F106="","",Mängud!F106)</f>
        <v>w.o.</v>
      </c>
    </row>
    <row r="162" customFormat="false" ht="15.75" hidden="false" customHeight="false" outlineLevel="0" collapsed="false">
      <c r="A162" s="44" t="n">
        <v>206</v>
      </c>
      <c r="C162" s="44" t="n">
        <f aca="false">IF(D162="","",VLOOKUP(D162,Paigutus!$D$4:$F$67,2,FALSE()))</f>
        <v>0</v>
      </c>
      <c r="D162" s="54" t="str">
        <f aca="false">IF(Mängud!E107="","",Mängud!E107)</f>
        <v>Jaan Lepp</v>
      </c>
      <c r="E162" s="44" t="n">
        <f aca="false">IF(F162="","",VLOOKUP(F162,Paigutus!$D$4:$F$67,2,FALSE()))</f>
        <v>0</v>
      </c>
      <c r="F162" s="54" t="str">
        <f aca="false">IF(Mängud!E107="","",IF(D162=Mängud!B107,Mängud!C107,Mängud!B107))</f>
        <v>Käthlin Vahtel</v>
      </c>
      <c r="G162" s="54" t="str">
        <f aca="false">IF(Mängud!F107="","",Mängud!F107)</f>
        <v>3:0</v>
      </c>
    </row>
    <row r="163" customFormat="false" ht="15.75" hidden="false" customHeight="false" outlineLevel="0" collapsed="false">
      <c r="A163" s="44" t="n">
        <v>207</v>
      </c>
      <c r="C163" s="44" t="n">
        <f aca="false">IF(D163="","",VLOOKUP(D163,Paigutus!$D$4:$F$67,2,FALSE()))</f>
        <v>0</v>
      </c>
      <c r="D163" s="54" t="str">
        <f aca="false">IF(Mängud!E108="","",Mängud!E108)</f>
        <v>Toivo Uustalo</v>
      </c>
      <c r="E163" s="44" t="n">
        <f aca="false">IF(F163="","",VLOOKUP(F163,Paigutus!$D$4:$F$67,2,FALSE()))</f>
        <v>0</v>
      </c>
      <c r="F163" s="54" t="str">
        <f aca="false">IF(Mängud!E108="","",IF(D163=Mängud!B108,Mängud!C108,Mängud!B108))</f>
        <v>Maie Enni</v>
      </c>
      <c r="G163" s="54" t="str">
        <f aca="false">IF(Mängud!F108="","",Mängud!F108)</f>
        <v>3:0</v>
      </c>
    </row>
    <row r="164" customFormat="false" ht="15.75" hidden="false" customHeight="false" outlineLevel="0" collapsed="false">
      <c r="A164" s="44" t="n">
        <v>208</v>
      </c>
      <c r="C164" s="44" t="n">
        <f aca="false">IF(D164="","",VLOOKUP(D164,Paigutus!$D$4:$F$67,2,FALSE()))</f>
        <v>0</v>
      </c>
      <c r="D164" s="54" t="str">
        <f aca="false">IF(Mängud!E109="","",Mängud!E109)</f>
        <v>Aimir Laidma</v>
      </c>
      <c r="E164" s="44" t="n">
        <f aca="false">IF(F164="","",VLOOKUP(F164,Paigutus!$D$4:$F$67,2,FALSE()))</f>
        <v>0</v>
      </c>
      <c r="F164" s="54" t="str">
        <f aca="false">IF(Mängud!E109="","",IF(D164=Mängud!B109,Mängud!C109,Mängud!B109))</f>
        <v>Taavi Miku</v>
      </c>
      <c r="G164" s="54" t="str">
        <f aca="false">IF(Mängud!F109="","",Mängud!F109)</f>
        <v>3:1</v>
      </c>
    </row>
    <row r="165" customFormat="false" ht="15.75" hidden="false" customHeight="false" outlineLevel="0" collapsed="false">
      <c r="A165" s="44" t="n">
        <v>209</v>
      </c>
      <c r="C165" s="44" t="n">
        <f aca="false">IF(D165="","",VLOOKUP(D165,Paigutus!$D$4:$F$67,2,FALSE()))</f>
        <v>0</v>
      </c>
      <c r="D165" s="54" t="str">
        <f aca="false">IF(Mängud!E110="","",Mängud!E110)</f>
        <v>Lembit Laumets</v>
      </c>
      <c r="E165" s="44" t="n">
        <f aca="false">IF(F165="","",VLOOKUP(F165,Paigutus!$D$4:$F$67,2,FALSE()))</f>
        <v>0</v>
      </c>
      <c r="F165" s="54" t="str">
        <f aca="false">IF(Mängud!E110="","",IF(D165=Mängud!B110,Mängud!C110,Mängud!B110))</f>
        <v>Romet Rättel</v>
      </c>
      <c r="G165" s="54" t="str">
        <f aca="false">IF(Mängud!F110="","",Mängud!F110)</f>
        <v>3:0</v>
      </c>
    </row>
    <row r="166" customFormat="false" ht="15.75" hidden="false" customHeight="false" outlineLevel="0" collapsed="false">
      <c r="A166" s="44" t="n">
        <v>210</v>
      </c>
      <c r="C166" s="44" t="n">
        <f aca="false">IF(D166="","",VLOOKUP(D166,Paigutus!$D$4:$F$67,2,FALSE()))</f>
        <v>0</v>
      </c>
      <c r="D166" s="54" t="str">
        <f aca="false">IF(Mängud!E111="","",Mängud!E111)</f>
        <v>Kalev Puk</v>
      </c>
      <c r="E166" s="44" t="n">
        <f aca="false">IF(F166="","",VLOOKUP(F166,Paigutus!$D$4:$F$67,2,FALSE()))</f>
        <v>0</v>
      </c>
      <c r="F166" s="54" t="str">
        <f aca="false">IF(Mängud!E111="","",IF(D166=Mängud!B111,Mängud!C111,Mängud!B111))</f>
        <v>Ene Laur</v>
      </c>
      <c r="G166" s="54" t="str">
        <f aca="false">IF(Mängud!F111="","",Mängud!F111)</f>
        <v>3:1</v>
      </c>
    </row>
    <row r="167" customFormat="false" ht="15.75" hidden="false" customHeight="false" outlineLevel="0" collapsed="false">
      <c r="A167" s="44" t="n">
        <v>211</v>
      </c>
      <c r="C167" s="44" t="n">
        <f aca="false">IF(D167="","",VLOOKUP(D167,Paigutus!$D$4:$F$67,2,FALSE()))</f>
        <v>0</v>
      </c>
      <c r="D167" s="54" t="str">
        <f aca="false">IF(Mängud!E112="","",Mängud!E112)</f>
        <v>Iris Rajasaare</v>
      </c>
      <c r="E167" s="44" t="n">
        <f aca="false">IF(F167="","",VLOOKUP(F167,Paigutus!$D$4:$F$67,2,FALSE()))</f>
        <v>0</v>
      </c>
      <c r="F167" s="54" t="str">
        <f aca="false">IF(Mängud!E112="","",IF(D167=Mängud!B112,Mängud!C112,Mängud!B112))</f>
        <v>Erika  Seffer-Müller</v>
      </c>
      <c r="G167" s="54" t="str">
        <f aca="false">IF(Mängud!F112="","",Mängud!F112)</f>
        <v>3:0</v>
      </c>
    </row>
    <row r="168" customFormat="false" ht="15.75" hidden="false" customHeight="false" outlineLevel="0" collapsed="false">
      <c r="A168" s="44" t="n">
        <v>212</v>
      </c>
      <c r="C168" s="44" t="n">
        <f aca="false">IF(D168="","",VLOOKUP(D168,Paigutus!$D$4:$F$67,2,FALSE()))</f>
        <v>0</v>
      </c>
      <c r="D168" s="54" t="str">
        <f aca="false">IF(Mängud!E113="","",Mängud!E113)</f>
        <v>Priidu Vaher</v>
      </c>
      <c r="E168" s="44" t="n">
        <f aca="false">IF(F168="","",VLOOKUP(F168,Paigutus!$D$4:$F$67,2,FALSE()))</f>
        <v>0</v>
      </c>
      <c r="F168" s="54" t="str">
        <f aca="false">IF(Mängud!E113="","",IF(D168=Mängud!B113,Mängud!C113,Mängud!B113))</f>
        <v>Heiki Hansar</v>
      </c>
      <c r="G168" s="54" t="str">
        <f aca="false">IF(Mängud!F113="","",Mängud!F113)</f>
        <v>3:1</v>
      </c>
    </row>
    <row r="169" customFormat="false" ht="15.75" hidden="false" customHeight="false" outlineLevel="0" collapsed="false">
      <c r="A169" s="44" t="n">
        <v>213</v>
      </c>
      <c r="C169" s="44" t="n">
        <f aca="false">IF(D169="","",VLOOKUP(D169,Paigutus!$D$4:$F$67,2,FALSE()))</f>
        <v>0</v>
      </c>
      <c r="D169" s="54" t="str">
        <f aca="false">IF(Mängud!E114="","",Mängud!E114)</f>
        <v>Vladimir Sastin</v>
      </c>
      <c r="E169" s="44" t="n">
        <f aca="false">IF(F169="","",VLOOKUP(F169,Paigutus!$D$4:$F$67,2,FALSE()))</f>
        <v>0</v>
      </c>
      <c r="F169" s="54" t="str">
        <f aca="false">IF(Mängud!E114="","",IF(D169=Mängud!B114,Mängud!C114,Mängud!B114))</f>
        <v>Marek Leemet</v>
      </c>
      <c r="G169" s="54" t="str">
        <f aca="false">IF(Mängud!F114="","",Mängud!F114)</f>
        <v>3:1</v>
      </c>
    </row>
    <row r="170" customFormat="false" ht="15.75" hidden="false" customHeight="false" outlineLevel="0" collapsed="false">
      <c r="A170" s="44" t="n">
        <v>214</v>
      </c>
      <c r="C170" s="44" t="n">
        <f aca="false">IF(D170="","",VLOOKUP(D170,Paigutus!$D$4:$F$67,2,FALSE()))</f>
        <v>0</v>
      </c>
      <c r="D170" s="54" t="str">
        <f aca="false">IF(Mängud!E115="","",Mängud!E115)</f>
        <v>Mihkel Lasn</v>
      </c>
      <c r="E170" s="44" t="n">
        <f aca="false">IF(F170="","",VLOOKUP(F170,Paigutus!$D$4:$F$67,2,FALSE()))</f>
        <v>0</v>
      </c>
      <c r="F170" s="54" t="str">
        <f aca="false">IF(Mängud!E115="","",IF(D170=Mängud!B115,Mängud!C115,Mängud!B115))</f>
        <v>Erik Tõntson</v>
      </c>
      <c r="G170" s="54" t="str">
        <f aca="false">IF(Mängud!F115="","",Mängud!F115)</f>
        <v>3:2</v>
      </c>
    </row>
    <row r="171" customFormat="false" ht="15.75" hidden="false" customHeight="false" outlineLevel="0" collapsed="false">
      <c r="A171" s="44" t="n">
        <v>215</v>
      </c>
      <c r="C171" s="44" t="n">
        <f aca="false">IF(D171="","",VLOOKUP(D171,Paigutus!$D$4:$F$67,2,FALSE()))</f>
        <v>0</v>
      </c>
      <c r="D171" s="54" t="str">
        <f aca="false">IF(Mängud!E116="","",Mängud!E116)</f>
        <v>Heino Kruusement</v>
      </c>
      <c r="E171" s="44" t="n">
        <f aca="false">IF(F171="","",VLOOKUP(F171,Paigutus!$D$4:$F$67,2,FALSE()))</f>
        <v>0</v>
      </c>
      <c r="F171" s="54" t="str">
        <f aca="false">IF(Mängud!E116="","",IF(D171=Mängud!B116,Mängud!C116,Mängud!B116))</f>
        <v>Tiit Laur</v>
      </c>
      <c r="G171" s="54" t="str">
        <f aca="false">IF(Mängud!F116="","",Mängud!F116)</f>
        <v>3:0</v>
      </c>
    </row>
    <row r="172" customFormat="false" ht="15.75" hidden="false" customHeight="false" outlineLevel="0" collapsed="false">
      <c r="A172" s="44" t="n">
        <v>216</v>
      </c>
      <c r="C172" s="44" t="n">
        <f aca="false">IF(D172="","",VLOOKUP(D172,Paigutus!$D$4:$F$67,2,FALSE()))</f>
        <v>0</v>
      </c>
      <c r="D172" s="54" t="str">
        <f aca="false">IF(Mängud!E117="","",Mängud!E117)</f>
        <v>Aimar Välja</v>
      </c>
      <c r="E172" s="44" t="n">
        <f aca="false">IF(F172="","",VLOOKUP(F172,Paigutus!$D$4:$F$67,2,FALSE()))</f>
        <v>0</v>
      </c>
      <c r="F172" s="54" t="str">
        <f aca="false">IF(Mängud!E117="","",IF(D172=Mängud!B117,Mängud!C117,Mängud!B117))</f>
        <v>Raivo Roots</v>
      </c>
      <c r="G172" s="54" t="str">
        <f aca="false">IF(Mängud!F117="","",Mängud!F117)</f>
        <v>3:0</v>
      </c>
    </row>
    <row r="173" customFormat="false" ht="15.75" hidden="false" customHeight="false" outlineLevel="0" collapsed="false">
      <c r="A173" s="44" t="n">
        <v>217</v>
      </c>
      <c r="C173" s="44" t="n">
        <f aca="false">IF(D173="","",VLOOKUP(D173,Paigutus!$D$4:$F$67,2,FALSE()))</f>
        <v>0</v>
      </c>
      <c r="D173" s="54" t="str">
        <f aca="false">IF(Mängud!E118="","",Mängud!E118)</f>
        <v>Priit Eiver</v>
      </c>
      <c r="E173" s="44" t="n">
        <f aca="false">IF(F173="","",VLOOKUP(F173,Paigutus!$D$4:$F$67,2,FALSE()))</f>
        <v>0</v>
      </c>
      <c r="F173" s="54" t="str">
        <f aca="false">IF(Mängud!E118="","",IF(D173=Mängud!B118,Mängud!C118,Mängud!B118))</f>
        <v>Vahur Männa</v>
      </c>
      <c r="G173" s="54" t="str">
        <f aca="false">IF(Mängud!F118="","",Mängud!F118)</f>
        <v>3:0</v>
      </c>
    </row>
    <row r="174" customFormat="false" ht="15.75" hidden="false" customHeight="false" outlineLevel="0" collapsed="false">
      <c r="A174" s="44" t="n">
        <v>218</v>
      </c>
      <c r="C174" s="44" t="n">
        <f aca="false">IF(D174="","",VLOOKUP(D174,Paigutus!$D$4:$F$67,2,FALSE()))</f>
        <v>0</v>
      </c>
      <c r="D174" s="54" t="str">
        <f aca="false">IF(Mängud!E119="","",Mängud!E119)</f>
        <v>Arak Mihkel</v>
      </c>
      <c r="E174" s="44" t="n">
        <f aca="false">IF(F174="","",VLOOKUP(F174,Paigutus!$D$4:$F$67,2,FALSE()))</f>
        <v>0</v>
      </c>
      <c r="F174" s="54" t="str">
        <f aca="false">IF(Mängud!E119="","",IF(D174=Mängud!B119,Mängud!C119,Mängud!B119))</f>
        <v>Oleg Rättel</v>
      </c>
      <c r="G174" s="54" t="str">
        <f aca="false">IF(Mängud!F119="","",Mängud!F119)</f>
        <v>3:0</v>
      </c>
    </row>
    <row r="175" customFormat="false" ht="15.75" hidden="false" customHeight="false" outlineLevel="0" collapsed="false">
      <c r="A175" s="44" t="n">
        <v>219</v>
      </c>
      <c r="C175" s="44" t="n">
        <f aca="false">IF(D175="","",VLOOKUP(D175,Paigutus!$D$4:$F$67,2,FALSE()))</f>
        <v>0</v>
      </c>
      <c r="D175" s="54" t="str">
        <f aca="false">IF(Mängud!E120="","",Mängud!E120)</f>
        <v>Marika Kotka</v>
      </c>
      <c r="E175" s="44" t="n">
        <f aca="false">IF(F175="","",VLOOKUP(F175,Paigutus!$D$4:$F$67,2,FALSE()))</f>
        <v>0</v>
      </c>
      <c r="F175" s="54" t="str">
        <f aca="false">IF(Mängud!E120="","",IF(D175=Mängud!B120,Mängud!C120,Mängud!B120))</f>
        <v>Heino Vanker</v>
      </c>
      <c r="G175" s="54" t="str">
        <f aca="false">IF(Mängud!F120="","",Mängud!F120)</f>
        <v>3:0</v>
      </c>
    </row>
    <row r="176" customFormat="false" ht="15.75" hidden="false" customHeight="false" outlineLevel="0" collapsed="false">
      <c r="A176" s="44" t="n">
        <v>220</v>
      </c>
      <c r="C176" s="44" t="n">
        <f aca="false">IF(D176="","",VLOOKUP(D176,Paigutus!$D$4:$F$67,2,FALSE()))</f>
        <v>0</v>
      </c>
      <c r="D176" s="54" t="str">
        <f aca="false">IF(Mängud!E121="","",Mängud!E121)</f>
        <v>Siim Arak</v>
      </c>
      <c r="E176" s="44" t="n">
        <f aca="false">IF(F176="","",VLOOKUP(F176,Paigutus!$D$4:$F$67,2,FALSE()))</f>
        <v>0</v>
      </c>
      <c r="F176" s="54" t="str">
        <f aca="false">IF(Mängud!E121="","",IF(D176=Mängud!B121,Mängud!C121,Mängud!B121))</f>
        <v>Veljo Mõek</v>
      </c>
      <c r="G176" s="54" t="str">
        <f aca="false">IF(Mängud!F121="","",Mängud!F121)</f>
        <v>3:1</v>
      </c>
    </row>
    <row r="177" customFormat="false" ht="15.75" hidden="false" customHeight="false" outlineLevel="0" collapsed="false">
      <c r="A177" s="44" t="n">
        <v>221</v>
      </c>
      <c r="C177" s="44" t="n">
        <f aca="false">IF(D177="","",VLOOKUP(D177,Paigutus!$D$4:$F$67,2,FALSE()))</f>
        <v>0</v>
      </c>
      <c r="D177" s="54" t="str">
        <f aca="false">IF(Mängud!E122="","",Mängud!E122)</f>
        <v>Taago Puntso</v>
      </c>
      <c r="E177" s="44" t="n">
        <f aca="false">IF(F177="","",VLOOKUP(F177,Paigutus!$D$4:$F$67,2,FALSE()))</f>
        <v>0</v>
      </c>
      <c r="F177" s="54" t="str">
        <f aca="false">IF(Mängud!E122="","",IF(D177=Mängud!B122,Mängud!C122,Mängud!B122))</f>
        <v>Ants Hendrikson</v>
      </c>
      <c r="G177" s="54" t="str">
        <f aca="false">IF(Mängud!F122="","",Mängud!F122)</f>
        <v>3:0</v>
      </c>
    </row>
    <row r="178" customFormat="false" ht="15.75" hidden="false" customHeight="false" outlineLevel="0" collapsed="false">
      <c r="A178" s="44" t="n">
        <v>222</v>
      </c>
      <c r="C178" s="44" t="n">
        <f aca="false">IF(D178="","",VLOOKUP(D178,Paigutus!$D$4:$F$67,2,FALSE()))</f>
        <v>0</v>
      </c>
      <c r="D178" s="54" t="str">
        <f aca="false">IF(Mängud!E123="","",Mängud!E123)</f>
        <v>Aksel Laks</v>
      </c>
      <c r="E178" s="44" t="n">
        <f aca="false">IF(F178="","",VLOOKUP(F178,Paigutus!$D$4:$F$67,2,FALSE()))</f>
        <v>0</v>
      </c>
      <c r="F178" s="54" t="str">
        <f aca="false">IF(Mängud!E123="","",IF(D178=Mängud!B123,Mängud!C123,Mängud!B123))</f>
        <v>Almar Rahuoja</v>
      </c>
      <c r="G178" s="54" t="str">
        <f aca="false">IF(Mängud!F123="","",Mängud!F123)</f>
        <v>3:0</v>
      </c>
    </row>
    <row r="179" customFormat="false" ht="15.75" hidden="false" customHeight="false" outlineLevel="0" collapsed="false">
      <c r="A179" s="44" t="n">
        <v>223</v>
      </c>
      <c r="C179" s="44" t="n">
        <f aca="false">IF(D179="","",VLOOKUP(D179,Paigutus!$D$4:$F$67,2,FALSE()))</f>
        <v>0</v>
      </c>
      <c r="D179" s="54" t="str">
        <f aca="false">IF(Mängud!E124="","",Mängud!E124)</f>
        <v>Krister Erik Etulaid</v>
      </c>
      <c r="E179" s="44" t="n">
        <f aca="false">IF(F179="","",VLOOKUP(F179,Paigutus!$D$4:$F$67,2,FALSE()))</f>
        <v>0</v>
      </c>
      <c r="F179" s="54" t="str">
        <f aca="false">IF(Mängud!E124="","",IF(D179=Mängud!B124,Mängud!C124,Mängud!B124))</f>
        <v>Imre Korsen</v>
      </c>
      <c r="G179" s="54" t="str">
        <f aca="false">IF(Mängud!F124="","",Mängud!F124)</f>
        <v>3:0</v>
      </c>
    </row>
    <row r="180" customFormat="false" ht="15.75" hidden="false" customHeight="false" outlineLevel="0" collapsed="false">
      <c r="A180" s="44" t="n">
        <v>224</v>
      </c>
      <c r="C180" s="44" t="n">
        <f aca="false">IF(D180="","",VLOOKUP(D180,Paigutus!$D$4:$F$67,2,FALSE()))</f>
        <v>0</v>
      </c>
      <c r="D180" s="54" t="str">
        <f aca="false">IF(Mängud!E125="","",Mängud!E125)</f>
        <v>Andres Somer</v>
      </c>
      <c r="E180" s="44" t="n">
        <f aca="false">IF(F180="","",VLOOKUP(F180,Paigutus!$D$4:$F$67,2,FALSE()))</f>
        <v>0</v>
      </c>
      <c r="F180" s="54" t="str">
        <f aca="false">IF(Mängud!E125="","",IF(D180=Mängud!B125,Mängud!C125,Mängud!B125))</f>
        <v>Ardi Mets</v>
      </c>
      <c r="G180" s="54" t="str">
        <f aca="false">IF(Mängud!F125="","",Mängud!F125)</f>
        <v>3:0</v>
      </c>
    </row>
    <row r="181" customFormat="false" ht="15.75" hidden="false" customHeight="false" outlineLevel="0" collapsed="false">
      <c r="A181" s="44" t="n">
        <v>227</v>
      </c>
      <c r="C181" s="44" t="n">
        <f aca="false">IF(D181="","",VLOOKUP(D181,Paigutus!$D$4:$F$67,2,FALSE()))</f>
        <v>0</v>
      </c>
      <c r="D181" s="54" t="str">
        <f aca="false">IF(Mängud!E128="","",Mängud!E128)</f>
        <v>Mängija 3</v>
      </c>
      <c r="E181" s="44" t="n">
        <f aca="false">IF(F181="","",VLOOKUP(F181,Paigutus!$D$4:$F$67,2,FALSE()))</f>
        <v>0</v>
      </c>
      <c r="F181" s="54" t="str">
        <f aca="false">IF(Mängud!E128="","",IF(D181=Mängud!B128,Mängud!C128,Mängud!B128))</f>
        <v>Mängija 6</v>
      </c>
      <c r="G181" s="54" t="str">
        <f aca="false">IF(Mängud!F128="","",Mängud!F128)</f>
        <v>w.o.</v>
      </c>
    </row>
    <row r="182" customFormat="false" ht="15.75" hidden="false" customHeight="false" outlineLevel="0" collapsed="false">
      <c r="A182" s="44" t="n">
        <v>228</v>
      </c>
      <c r="C182" s="44" t="n">
        <f aca="false">IF(D182="","",VLOOKUP(D182,Paigutus!$D$4:$F$67,2,FALSE()))</f>
        <v>0</v>
      </c>
      <c r="D182" s="54" t="str">
        <f aca="false">IF(Mängud!E129="","",Mängud!E129)</f>
        <v>Mängija 4</v>
      </c>
      <c r="E182" s="44" t="n">
        <f aca="false">IF(F182="","",VLOOKUP(F182,Paigutus!$D$4:$F$67,2,FALSE()))</f>
        <v>0</v>
      </c>
      <c r="F182" s="54" t="str">
        <f aca="false">IF(Mängud!E129="","",IF(D182=Mängud!B129,Mängud!C129,Mängud!B129))</f>
        <v>Mängija 5</v>
      </c>
      <c r="G182" s="54" t="str">
        <f aca="false">IF(Mängud!F129="","",Mängud!F129)</f>
        <v>w.o.</v>
      </c>
    </row>
    <row r="183" customFormat="false" ht="15.75" hidden="false" customHeight="false" outlineLevel="0" collapsed="false">
      <c r="A183" s="44" t="n">
        <v>229</v>
      </c>
      <c r="C183" s="44" t="n">
        <f aca="false">IF(D183="","",VLOOKUP(D183,Paigutus!$D$4:$F$67,2,FALSE()))</f>
        <v>0</v>
      </c>
      <c r="D183" s="54" t="str">
        <f aca="false">IF(Mängud!E130="","",Mängud!E130)</f>
        <v>Rauno Lehtsalu</v>
      </c>
      <c r="E183" s="44" t="n">
        <f aca="false">IF(F183="","",VLOOKUP(F183,Paigutus!$D$4:$F$67,2,FALSE()))</f>
        <v>0</v>
      </c>
      <c r="F183" s="54" t="str">
        <f aca="false">IF(Mängud!E130="","",IF(D183=Mängud!B130,Mängud!C130,Mängud!B130))</f>
        <v>Mängija 2</v>
      </c>
      <c r="G183" s="54" t="str">
        <f aca="false">IF(Mängud!F130="","",Mängud!F130)</f>
        <v>w.o.</v>
      </c>
    </row>
    <row r="184" customFormat="false" ht="15.75" hidden="false" customHeight="false" outlineLevel="0" collapsed="false">
      <c r="A184" s="44" t="n">
        <v>230</v>
      </c>
      <c r="C184" s="44" t="n">
        <f aca="false">IF(D184="","",VLOOKUP(D184,Paigutus!$D$4:$F$67,2,FALSE()))</f>
        <v>0</v>
      </c>
      <c r="D184" s="54" t="str">
        <f aca="false">IF(Mängud!E131="","",Mängud!E131)</f>
        <v>Marten Vaher</v>
      </c>
      <c r="E184" s="44" t="n">
        <f aca="false">IF(F184="","",VLOOKUP(F184,Paigutus!$D$4:$F$67,2,FALSE()))</f>
        <v>0</v>
      </c>
      <c r="F184" s="54" t="str">
        <f aca="false">IF(Mängud!E131="","",IF(D184=Mängud!B131,Mängud!C131,Mängud!B131))</f>
        <v>Mängija 1</v>
      </c>
      <c r="G184" s="54" t="str">
        <f aca="false">IF(Mängud!F131="","",Mängud!F131)</f>
        <v>w.o.</v>
      </c>
    </row>
    <row r="185" customFormat="false" ht="15.75" hidden="false" customHeight="false" outlineLevel="0" collapsed="false">
      <c r="A185" s="44" t="n">
        <v>231</v>
      </c>
      <c r="C185" s="44" t="n">
        <f aca="false">IF(D185="","",VLOOKUP(D185,Paigutus!$D$4:$F$67,2,FALSE()))</f>
        <v>0</v>
      </c>
      <c r="D185" s="54" t="str">
        <f aca="false">IF(Mängud!E132="","",Mängud!E132)</f>
        <v>Oliver Gurski</v>
      </c>
      <c r="E185" s="44" t="n">
        <f aca="false">IF(F185="","",VLOOKUP(F185,Paigutus!$D$4:$F$67,2,FALSE()))</f>
        <v>0</v>
      </c>
      <c r="F185" s="54" t="str">
        <f aca="false">IF(Mängud!E132="","",IF(D185=Mängud!B132,Mängud!C132,Mängud!B132))</f>
        <v>Taivo Koitla</v>
      </c>
      <c r="G185" s="54" t="str">
        <f aca="false">IF(Mängud!F132="","",Mängud!F132)</f>
        <v>3:1</v>
      </c>
    </row>
    <row r="186" customFormat="false" ht="15.75" hidden="false" customHeight="false" outlineLevel="0" collapsed="false">
      <c r="A186" s="44" t="n">
        <v>232</v>
      </c>
      <c r="C186" s="44" t="n">
        <f aca="false">IF(D186="","",VLOOKUP(D186,Paigutus!$D$4:$F$67,2,FALSE()))</f>
        <v>0</v>
      </c>
      <c r="D186" s="54" t="str">
        <f aca="false">IF(Mängud!E133="","",Mängud!E133)</f>
        <v>Tõnu Kleesmann</v>
      </c>
      <c r="E186" s="44" t="n">
        <f aca="false">IF(F186="","",VLOOKUP(F186,Paigutus!$D$4:$F$67,2,FALSE()))</f>
        <v>0</v>
      </c>
      <c r="F186" s="54" t="str">
        <f aca="false">IF(Mängud!E133="","",IF(D186=Mängud!B133,Mängud!C133,Mängud!B133))</f>
        <v>Malle Miilmann</v>
      </c>
      <c r="G186" s="54" t="str">
        <f aca="false">IF(Mängud!F133="","",Mängud!F133)</f>
        <v>3:0</v>
      </c>
    </row>
    <row r="187" customFormat="false" ht="15.75" hidden="false" customHeight="false" outlineLevel="0" collapsed="false">
      <c r="A187" s="44" t="n">
        <v>233</v>
      </c>
      <c r="C187" s="44" t="n">
        <f aca="false">IF(D187="","",VLOOKUP(D187,Paigutus!$D$4:$F$67,2,FALSE()))</f>
        <v>0</v>
      </c>
      <c r="D187" s="54" t="str">
        <f aca="false">IF(Mängud!E134="","",Mängud!E134)</f>
        <v>Ketrin Salumaa</v>
      </c>
      <c r="E187" s="44" t="n">
        <f aca="false">IF(F187="","",VLOOKUP(F187,Paigutus!$D$4:$F$67,2,FALSE()))</f>
        <v>0</v>
      </c>
      <c r="F187" s="54" t="str">
        <f aca="false">IF(Mängud!E134="","",IF(D187=Mängud!B134,Mängud!C134,Mängud!B134))</f>
        <v>Vladimir Sastin</v>
      </c>
      <c r="G187" s="54" t="str">
        <f aca="false">IF(Mängud!F134="","",Mängud!F134)</f>
        <v>3:0</v>
      </c>
    </row>
    <row r="188" customFormat="false" ht="15.75" hidden="false" customHeight="false" outlineLevel="0" collapsed="false">
      <c r="A188" s="44" t="n">
        <v>234</v>
      </c>
      <c r="C188" s="44" t="n">
        <f aca="false">IF(D188="","",VLOOKUP(D188,Paigutus!$D$4:$F$67,2,FALSE()))</f>
        <v>0</v>
      </c>
      <c r="D188" s="54" t="str">
        <f aca="false">IF(Mängud!E135="","",Mängud!E135)</f>
        <v>Veiko Ristissaar</v>
      </c>
      <c r="E188" s="44" t="n">
        <f aca="false">IF(F188="","",VLOOKUP(F188,Paigutus!$D$4:$F$67,2,FALSE()))</f>
        <v>0</v>
      </c>
      <c r="F188" s="54" t="str">
        <f aca="false">IF(Mängud!E135="","",IF(D188=Mängud!B135,Mängud!C135,Mängud!B135))</f>
        <v>Mihkel Lasn</v>
      </c>
      <c r="G188" s="54" t="str">
        <f aca="false">IF(Mängud!F135="","",Mängud!F135)</f>
        <v>3:0</v>
      </c>
    </row>
    <row r="189" customFormat="false" ht="15.75" hidden="false" customHeight="false" outlineLevel="0" collapsed="false">
      <c r="A189" s="44" t="n">
        <v>235</v>
      </c>
      <c r="C189" s="44" t="n">
        <f aca="false">IF(D189="","",VLOOKUP(D189,Paigutus!$D$4:$F$67,2,FALSE()))</f>
        <v>0</v>
      </c>
      <c r="D189" s="54" t="str">
        <f aca="false">IF(Mängud!E136="","",Mängud!E136)</f>
        <v>Heino Kruusement</v>
      </c>
      <c r="E189" s="44" t="n">
        <f aca="false">IF(F189="","",VLOOKUP(F189,Paigutus!$D$4:$F$67,2,FALSE()))</f>
        <v>0</v>
      </c>
      <c r="F189" s="54" t="str">
        <f aca="false">IF(Mängud!E136="","",IF(D189=Mängud!B136,Mängud!C136,Mängud!B136))</f>
        <v>Allar Oviir</v>
      </c>
      <c r="G189" s="54" t="str">
        <f aca="false">IF(Mängud!F136="","",Mängud!F136)</f>
        <v>3:2</v>
      </c>
    </row>
    <row r="190" customFormat="false" ht="15.75" hidden="false" customHeight="false" outlineLevel="0" collapsed="false">
      <c r="A190" s="44" t="n">
        <v>236</v>
      </c>
      <c r="C190" s="44" t="n">
        <f aca="false">IF(D190="","",VLOOKUP(D190,Paigutus!$D$4:$F$67,2,FALSE()))</f>
        <v>0</v>
      </c>
      <c r="D190" s="54" t="str">
        <f aca="false">IF(Mängud!E137="","",Mängud!E137)</f>
        <v>Jüri Vahtra</v>
      </c>
      <c r="E190" s="44" t="n">
        <f aca="false">IF(F190="","",VLOOKUP(F190,Paigutus!$D$4:$F$67,2,FALSE()))</f>
        <v>0</v>
      </c>
      <c r="F190" s="54" t="str">
        <f aca="false">IF(Mängud!E137="","",IF(D190=Mängud!B137,Mängud!C137,Mängud!B137))</f>
        <v>Aimar Välja</v>
      </c>
      <c r="G190" s="54" t="str">
        <f aca="false">IF(Mängud!F137="","",Mängud!F137)</f>
        <v>3:0</v>
      </c>
    </row>
    <row r="191" customFormat="false" ht="15.75" hidden="false" customHeight="false" outlineLevel="0" collapsed="false">
      <c r="A191" s="44" t="n">
        <v>237</v>
      </c>
      <c r="C191" s="44" t="n">
        <f aca="false">IF(D191="","",VLOOKUP(D191,Paigutus!$D$4:$F$67,2,FALSE()))</f>
        <v>0</v>
      </c>
      <c r="D191" s="54" t="str">
        <f aca="false">IF(Mängud!E138="","",Mängud!E138)</f>
        <v>Priit Eiver</v>
      </c>
      <c r="E191" s="44" t="n">
        <f aca="false">IF(F191="","",VLOOKUP(F191,Paigutus!$D$4:$F$67,2,FALSE()))</f>
        <v>0</v>
      </c>
      <c r="F191" s="54" t="str">
        <f aca="false">IF(Mängud!E138="","",IF(D191=Mängud!B138,Mängud!C138,Mängud!B138))</f>
        <v>Riho Strazev</v>
      </c>
      <c r="G191" s="54" t="str">
        <f aca="false">IF(Mängud!F138="","",Mängud!F138)</f>
        <v>3:1</v>
      </c>
    </row>
    <row r="192" customFormat="false" ht="15.75" hidden="false" customHeight="false" outlineLevel="0" collapsed="false">
      <c r="A192" s="44" t="n">
        <v>238</v>
      </c>
      <c r="C192" s="44" t="n">
        <f aca="false">IF(D192="","",VLOOKUP(D192,Paigutus!$D$4:$F$67,2,FALSE()))</f>
        <v>0</v>
      </c>
      <c r="D192" s="54" t="str">
        <f aca="false">IF(Mängud!E139="","",Mängud!E139)</f>
        <v>Arak Mihkel</v>
      </c>
      <c r="E192" s="44" t="n">
        <f aca="false">IF(F192="","",VLOOKUP(F192,Paigutus!$D$4:$F$67,2,FALSE()))</f>
        <v>0</v>
      </c>
      <c r="F192" s="54" t="str">
        <f aca="false">IF(Mängud!E139="","",IF(D192=Mängud!B139,Mängud!C139,Mängud!B139))</f>
        <v>Kalev Klais</v>
      </c>
      <c r="G192" s="54" t="str">
        <f aca="false">IF(Mängud!F139="","",Mängud!F139)</f>
        <v>3:1</v>
      </c>
    </row>
    <row r="193" customFormat="false" ht="15.75" hidden="false" customHeight="false" outlineLevel="0" collapsed="false">
      <c r="A193" s="44" t="n">
        <v>239</v>
      </c>
      <c r="C193" s="44" t="n">
        <f aca="false">IF(D193="","",VLOOKUP(D193,Paigutus!$D$4:$F$67,2,FALSE()))</f>
        <v>0</v>
      </c>
      <c r="D193" s="54" t="str">
        <f aca="false">IF(Mängud!E140="","",Mängud!E140)</f>
        <v>Reino Ristissaar</v>
      </c>
      <c r="E193" s="44" t="n">
        <f aca="false">IF(F193="","",VLOOKUP(F193,Paigutus!$D$4:$F$67,2,FALSE()))</f>
        <v>0</v>
      </c>
      <c r="F193" s="54" t="str">
        <f aca="false">IF(Mängud!E140="","",IF(D193=Mängud!B140,Mängud!C140,Mängud!B140))</f>
        <v>Marika Kotka</v>
      </c>
      <c r="G193" s="54" t="str">
        <f aca="false">IF(Mängud!F140="","",Mängud!F140)</f>
        <v>3:2</v>
      </c>
    </row>
    <row r="194" customFormat="false" ht="15.75" hidden="false" customHeight="false" outlineLevel="0" collapsed="false">
      <c r="A194" s="44" t="n">
        <v>240</v>
      </c>
      <c r="C194" s="44" t="n">
        <f aca="false">IF(D194="","",VLOOKUP(D194,Paigutus!$D$4:$F$67,2,FALSE()))</f>
        <v>0</v>
      </c>
      <c r="D194" s="54" t="str">
        <f aca="false">IF(Mängud!E141="","",Mängud!E141)</f>
        <v>Jaanus Mölder</v>
      </c>
      <c r="E194" s="44" t="n">
        <f aca="false">IF(F194="","",VLOOKUP(F194,Paigutus!$D$4:$F$67,2,FALSE()))</f>
        <v>0</v>
      </c>
      <c r="F194" s="54" t="str">
        <f aca="false">IF(Mängud!E141="","",IF(D194=Mängud!B141,Mängud!C141,Mängud!B141))</f>
        <v>Siim Arak</v>
      </c>
      <c r="G194" s="54" t="str">
        <f aca="false">IF(Mängud!F141="","",Mängud!F141)</f>
        <v>3:1</v>
      </c>
    </row>
    <row r="195" customFormat="false" ht="15.75" hidden="false" customHeight="false" outlineLevel="0" collapsed="false">
      <c r="A195" s="44" t="n">
        <v>241</v>
      </c>
      <c r="C195" s="44" t="n">
        <f aca="false">IF(D195="","",VLOOKUP(D195,Paigutus!$D$4:$F$67,2,FALSE()))</f>
        <v>0</v>
      </c>
      <c r="D195" s="54" t="str">
        <f aca="false">IF(Mängud!E142="","",Mängud!E142)</f>
        <v>Käthlin Vahtel</v>
      </c>
      <c r="E195" s="44" t="n">
        <f aca="false">IF(F195="","",VLOOKUP(F195,Paigutus!$D$4:$F$67,2,FALSE()))</f>
        <v>0</v>
      </c>
      <c r="F195" s="54" t="str">
        <f aca="false">IF(Mängud!E142="","",IF(D195=Mängud!B142,Mängud!C142,Mängud!B142))</f>
        <v>Raigo Rommot</v>
      </c>
      <c r="G195" s="54" t="str">
        <f aca="false">IF(Mängud!F142="","",Mängud!F142)</f>
        <v>w.o.</v>
      </c>
    </row>
    <row r="196" customFormat="false" ht="15.75" hidden="false" customHeight="false" outlineLevel="0" collapsed="false">
      <c r="A196" s="44" t="n">
        <v>242</v>
      </c>
      <c r="C196" s="44" t="n">
        <f aca="false">IF(D196="","",VLOOKUP(D196,Paigutus!$D$4:$F$67,2,FALSE()))</f>
        <v>0</v>
      </c>
      <c r="D196" s="54" t="str">
        <f aca="false">IF(Mängud!E143="","",Mängud!E143)</f>
        <v>Maie Enni</v>
      </c>
      <c r="E196" s="44" t="n">
        <f aca="false">IF(F196="","",VLOOKUP(F196,Paigutus!$D$4:$F$67,2,FALSE()))</f>
        <v>0</v>
      </c>
      <c r="F196" s="54" t="str">
        <f aca="false">IF(Mängud!E143="","",IF(D196=Mängud!B143,Mängud!C143,Mängud!B143))</f>
        <v>Taavi Miku</v>
      </c>
      <c r="G196" s="54" t="str">
        <f aca="false">IF(Mängud!F143="","",Mängud!F143)</f>
        <v>3:0</v>
      </c>
    </row>
    <row r="197" customFormat="false" ht="15.75" hidden="false" customHeight="false" outlineLevel="0" collapsed="false">
      <c r="A197" s="44" t="n">
        <v>243</v>
      </c>
      <c r="C197" s="44" t="n">
        <f aca="false">IF(D197="","",VLOOKUP(D197,Paigutus!$D$4:$F$67,2,FALSE()))</f>
        <v>0</v>
      </c>
      <c r="D197" s="54" t="str">
        <f aca="false">IF(Mängud!E144="","",Mängud!E144)</f>
        <v>Ene Laur</v>
      </c>
      <c r="E197" s="44" t="n">
        <f aca="false">IF(F197="","",VLOOKUP(F197,Paigutus!$D$4:$F$67,2,FALSE()))</f>
        <v>0</v>
      </c>
      <c r="F197" s="54" t="str">
        <f aca="false">IF(Mängud!E144="","",IF(D197=Mängud!B144,Mängud!C144,Mängud!B144))</f>
        <v>Romet Rättel</v>
      </c>
      <c r="G197" s="54" t="str">
        <f aca="false">IF(Mängud!F144="","",Mängud!F144)</f>
        <v>3:1</v>
      </c>
    </row>
    <row r="198" customFormat="false" ht="15.75" hidden="false" customHeight="false" outlineLevel="0" collapsed="false">
      <c r="A198" s="44" t="n">
        <v>244</v>
      </c>
      <c r="C198" s="44" t="n">
        <f aca="false">IF(D198="","",VLOOKUP(D198,Paigutus!$D$4:$F$67,2,FALSE()))</f>
        <v>0</v>
      </c>
      <c r="D198" s="54" t="str">
        <f aca="false">IF(Mängud!E145="","",Mängud!E145)</f>
        <v>Heiki Hansar</v>
      </c>
      <c r="E198" s="44" t="n">
        <f aca="false">IF(F198="","",VLOOKUP(F198,Paigutus!$D$4:$F$67,2,FALSE()))</f>
        <v>0</v>
      </c>
      <c r="F198" s="54" t="str">
        <f aca="false">IF(Mängud!E145="","",IF(D198=Mängud!B145,Mängud!C145,Mängud!B145))</f>
        <v>Erika  Seffer-Müller</v>
      </c>
      <c r="G198" s="54" t="str">
        <f aca="false">IF(Mängud!F145="","",Mängud!F145)</f>
        <v>3:0</v>
      </c>
    </row>
    <row r="199" customFormat="false" ht="15.75" hidden="false" customHeight="false" outlineLevel="0" collapsed="false">
      <c r="A199" s="44" t="n">
        <v>245</v>
      </c>
      <c r="C199" s="44" t="n">
        <f aca="false">IF(D199="","",VLOOKUP(D199,Paigutus!$D$4:$F$67,2,FALSE()))</f>
        <v>0</v>
      </c>
      <c r="D199" s="54" t="str">
        <f aca="false">IF(Mängud!E146="","",Mängud!E146)</f>
        <v>Jaan Lepp</v>
      </c>
      <c r="E199" s="44" t="n">
        <f aca="false">IF(F199="","",VLOOKUP(F199,Paigutus!$D$4:$F$67,2,FALSE()))</f>
        <v>0</v>
      </c>
      <c r="F199" s="54" t="str">
        <f aca="false">IF(Mängud!E146="","",IF(D199=Mängud!B146,Mängud!C146,Mängud!B146))</f>
        <v>Kristi Kruusimaa</v>
      </c>
      <c r="G199" s="54" t="str">
        <f aca="false">IF(Mängud!F146="","",Mängud!F146)</f>
        <v>3:0</v>
      </c>
    </row>
    <row r="200" customFormat="false" ht="15.75" hidden="false" customHeight="false" outlineLevel="0" collapsed="false">
      <c r="A200" s="44" t="n">
        <v>246</v>
      </c>
      <c r="C200" s="44" t="n">
        <f aca="false">IF(D200="","",VLOOKUP(D200,Paigutus!$D$4:$F$67,2,FALSE()))</f>
        <v>0</v>
      </c>
      <c r="D200" s="54" t="str">
        <f aca="false">IF(Mängud!E147="","",Mängud!E147)</f>
        <v>Toivo Uustalo</v>
      </c>
      <c r="E200" s="44" t="n">
        <f aca="false">IF(F200="","",VLOOKUP(F200,Paigutus!$D$4:$F$67,2,FALSE()))</f>
        <v>0</v>
      </c>
      <c r="F200" s="54" t="str">
        <f aca="false">IF(Mängud!E147="","",IF(D200=Mängud!B147,Mängud!C147,Mängud!B147))</f>
        <v>Aimir Laidma</v>
      </c>
      <c r="G200" s="54" t="str">
        <f aca="false">IF(Mängud!F147="","",Mängud!F147)</f>
        <v>3:0</v>
      </c>
    </row>
    <row r="201" customFormat="false" ht="15.75" hidden="false" customHeight="false" outlineLevel="0" collapsed="false">
      <c r="A201" s="44" t="n">
        <v>247</v>
      </c>
      <c r="C201" s="44" t="n">
        <f aca="false">IF(D201="","",VLOOKUP(D201,Paigutus!$D$4:$F$67,2,FALSE()))</f>
        <v>0</v>
      </c>
      <c r="D201" s="54" t="str">
        <f aca="false">IF(Mängud!E148="","",Mängud!E148)</f>
        <v>Lembit Laumets</v>
      </c>
      <c r="E201" s="44" t="n">
        <f aca="false">IF(F201="","",VLOOKUP(F201,Paigutus!$D$4:$F$67,2,FALSE()))</f>
        <v>0</v>
      </c>
      <c r="F201" s="54" t="str">
        <f aca="false">IF(Mängud!E148="","",IF(D201=Mängud!B148,Mängud!C148,Mängud!B148))</f>
        <v>Kalev Puk</v>
      </c>
      <c r="G201" s="54" t="str">
        <f aca="false">IF(Mängud!F148="","",Mängud!F148)</f>
        <v>3:1</v>
      </c>
    </row>
    <row r="202" customFormat="false" ht="15.75" hidden="false" customHeight="false" outlineLevel="0" collapsed="false">
      <c r="A202" s="44" t="n">
        <v>248</v>
      </c>
      <c r="C202" s="44" t="n">
        <f aca="false">IF(D202="","",VLOOKUP(D202,Paigutus!$D$4:$F$67,2,FALSE()))</f>
        <v>0</v>
      </c>
      <c r="D202" s="54" t="str">
        <f aca="false">IF(Mängud!E149="","",Mängud!E149)</f>
        <v>Priidu Vaher</v>
      </c>
      <c r="E202" s="44" t="n">
        <f aca="false">IF(F202="","",VLOOKUP(F202,Paigutus!$D$4:$F$67,2,FALSE()))</f>
        <v>0</v>
      </c>
      <c r="F202" s="54" t="str">
        <f aca="false">IF(Mängud!E149="","",IF(D202=Mängud!B149,Mängud!C149,Mängud!B149))</f>
        <v>Iris Rajasaare</v>
      </c>
      <c r="G202" s="54" t="str">
        <f aca="false">IF(Mängud!F149="","",Mängud!F149)</f>
        <v>3:1</v>
      </c>
    </row>
    <row r="203" customFormat="false" ht="15.75" hidden="false" customHeight="false" outlineLevel="0" collapsed="false">
      <c r="A203" s="44" t="n">
        <v>249</v>
      </c>
      <c r="C203" s="44" t="n">
        <f aca="false">IF(D203="","",VLOOKUP(D203,Paigutus!$D$4:$F$67,2,FALSE()))</f>
        <v>0</v>
      </c>
      <c r="D203" s="54" t="str">
        <f aca="false">IF(Mängud!E150="","",Mängud!E150)</f>
        <v>Marek Leemet</v>
      </c>
      <c r="E203" s="44" t="n">
        <f aca="false">IF(F203="","",VLOOKUP(F203,Paigutus!$D$4:$F$67,2,FALSE()))</f>
        <v>0</v>
      </c>
      <c r="F203" s="54" t="str">
        <f aca="false">IF(Mängud!E150="","",IF(D203=Mängud!B150,Mängud!C150,Mängud!B150))</f>
        <v>Erik Tõntson</v>
      </c>
      <c r="G203" s="54" t="str">
        <f aca="false">IF(Mängud!F150="","",Mängud!F150)</f>
        <v>3:0</v>
      </c>
    </row>
    <row r="204" customFormat="false" ht="15.75" hidden="false" customHeight="false" outlineLevel="0" collapsed="false">
      <c r="A204" s="44" t="n">
        <v>250</v>
      </c>
      <c r="C204" s="44" t="n">
        <f aca="false">IF(D204="","",VLOOKUP(D204,Paigutus!$D$4:$F$67,2,FALSE()))</f>
        <v>0</v>
      </c>
      <c r="D204" s="54" t="str">
        <f aca="false">IF(Mängud!E151="","",Mängud!E151)</f>
        <v>Raivo Roots</v>
      </c>
      <c r="E204" s="44" t="n">
        <f aca="false">IF(F204="","",VLOOKUP(F204,Paigutus!$D$4:$F$67,2,FALSE()))</f>
        <v>0</v>
      </c>
      <c r="F204" s="54" t="str">
        <f aca="false">IF(Mängud!E151="","",IF(D204=Mängud!B151,Mängud!C151,Mängud!B151))</f>
        <v>Tiit Laur</v>
      </c>
      <c r="G204" s="54" t="str">
        <f aca="false">IF(Mängud!F151="","",Mängud!F151)</f>
        <v>3:2</v>
      </c>
    </row>
    <row r="205" customFormat="false" ht="15.75" hidden="false" customHeight="false" outlineLevel="0" collapsed="false">
      <c r="A205" s="44" t="n">
        <v>251</v>
      </c>
      <c r="C205" s="44" t="n">
        <f aca="false">IF(D205="","",VLOOKUP(D205,Paigutus!$D$4:$F$67,2,FALSE()))</f>
        <v>0</v>
      </c>
      <c r="D205" s="54" t="str">
        <f aca="false">IF(Mängud!E152="","",Mängud!E152)</f>
        <v>Oleg Rättel</v>
      </c>
      <c r="E205" s="44" t="n">
        <f aca="false">IF(F205="","",VLOOKUP(F205,Paigutus!$D$4:$F$67,2,FALSE()))</f>
        <v>0</v>
      </c>
      <c r="F205" s="54" t="str">
        <f aca="false">IF(Mängud!E152="","",IF(D205=Mängud!B152,Mängud!C152,Mängud!B152))</f>
        <v>Vahur Männa</v>
      </c>
      <c r="G205" s="54" t="str">
        <f aca="false">IF(Mängud!F152="","",Mängud!F152)</f>
        <v>3:1</v>
      </c>
    </row>
    <row r="206" customFormat="false" ht="15.75" hidden="false" customHeight="false" outlineLevel="0" collapsed="false">
      <c r="A206" s="44" t="n">
        <v>252</v>
      </c>
      <c r="C206" s="44" t="n">
        <f aca="false">IF(D206="","",VLOOKUP(D206,Paigutus!$D$4:$F$67,2,FALSE()))</f>
        <v>0</v>
      </c>
      <c r="D206" s="54" t="str">
        <f aca="false">IF(Mängud!E153="","",Mängud!E153)</f>
        <v>Veljo Mõek</v>
      </c>
      <c r="E206" s="44" t="n">
        <f aca="false">IF(F206="","",VLOOKUP(F206,Paigutus!$D$4:$F$67,2,FALSE()))</f>
        <v>0</v>
      </c>
      <c r="F206" s="54" t="str">
        <f aca="false">IF(Mängud!E153="","",IF(D206=Mängud!B153,Mängud!C153,Mängud!B153))</f>
        <v>Heino Vanker</v>
      </c>
      <c r="G206" s="54" t="str">
        <f aca="false">IF(Mängud!F153="","",Mängud!F153)</f>
        <v>3:1</v>
      </c>
    </row>
    <row r="207" customFormat="false" ht="15.75" hidden="false" customHeight="false" outlineLevel="0" collapsed="false">
      <c r="A207" s="44" t="n">
        <v>253</v>
      </c>
      <c r="C207" s="44" t="n">
        <f aca="false">IF(D207="","",VLOOKUP(D207,Paigutus!$D$4:$F$67,2,FALSE()))</f>
        <v>0</v>
      </c>
      <c r="D207" s="54" t="str">
        <f aca="false">IF(Mängud!E154="","",Mängud!E154)</f>
        <v>Ketrin Salumaa</v>
      </c>
      <c r="E207" s="44" t="n">
        <f aca="false">IF(F207="","",VLOOKUP(F207,Paigutus!$D$4:$F$67,2,FALSE()))</f>
        <v>0</v>
      </c>
      <c r="F207" s="54" t="str">
        <f aca="false">IF(Mängud!E154="","",IF(D207=Mängud!B154,Mängud!C154,Mängud!B154))</f>
        <v>Veiko Ristissaar</v>
      </c>
      <c r="G207" s="54" t="str">
        <f aca="false">IF(Mängud!F154="","",Mängud!F154)</f>
        <v>3:0</v>
      </c>
    </row>
    <row r="208" customFormat="false" ht="15.75" hidden="false" customHeight="false" outlineLevel="0" collapsed="false">
      <c r="A208" s="44" t="n">
        <v>254</v>
      </c>
      <c r="C208" s="44" t="n">
        <f aca="false">IF(D208="","",VLOOKUP(D208,Paigutus!$D$4:$F$67,2,FALSE()))</f>
        <v>0</v>
      </c>
      <c r="D208" s="54" t="str">
        <f aca="false">IF(Mängud!E155="","",Mängud!E155)</f>
        <v>Heino Kruusement</v>
      </c>
      <c r="E208" s="44" t="n">
        <f aca="false">IF(F208="","",VLOOKUP(F208,Paigutus!$D$4:$F$67,2,FALSE()))</f>
        <v>0</v>
      </c>
      <c r="F208" s="54" t="str">
        <f aca="false">IF(Mängud!E155="","",IF(D208=Mängud!B155,Mängud!C155,Mängud!B155))</f>
        <v>Jüri Vahtra</v>
      </c>
      <c r="G208" s="54" t="str">
        <f aca="false">IF(Mängud!F155="","",Mängud!F155)</f>
        <v>3:0</v>
      </c>
    </row>
    <row r="209" customFormat="false" ht="15.75" hidden="false" customHeight="false" outlineLevel="0" collapsed="false">
      <c r="A209" s="44" t="n">
        <v>255</v>
      </c>
      <c r="C209" s="44" t="n">
        <f aca="false">IF(D209="","",VLOOKUP(D209,Paigutus!$D$4:$F$67,2,FALSE()))</f>
        <v>0</v>
      </c>
      <c r="D209" s="54" t="str">
        <f aca="false">IF(Mängud!E156="","",Mängud!E156)</f>
        <v>Priit Eiver</v>
      </c>
      <c r="E209" s="44" t="n">
        <f aca="false">IF(F209="","",VLOOKUP(F209,Paigutus!$D$4:$F$67,2,FALSE()))</f>
        <v>0</v>
      </c>
      <c r="F209" s="54" t="str">
        <f aca="false">IF(Mängud!E156="","",IF(D209=Mängud!B156,Mängud!C156,Mängud!B156))</f>
        <v>Arak Mihkel</v>
      </c>
      <c r="G209" s="54" t="str">
        <f aca="false">IF(Mängud!F156="","",Mängud!F156)</f>
        <v>3:2</v>
      </c>
    </row>
    <row r="210" customFormat="false" ht="15.75" hidden="false" customHeight="false" outlineLevel="0" collapsed="false">
      <c r="A210" s="44" t="n">
        <v>256</v>
      </c>
      <c r="C210" s="44" t="n">
        <f aca="false">IF(D210="","",VLOOKUP(D210,Paigutus!$D$4:$F$67,2,FALSE()))</f>
        <v>0</v>
      </c>
      <c r="D210" s="54" t="str">
        <f aca="false">IF(Mängud!E157="","",Mängud!E157)</f>
        <v>Reino Ristissaar</v>
      </c>
      <c r="E210" s="44" t="n">
        <f aca="false">IF(F210="","",VLOOKUP(F210,Paigutus!$D$4:$F$67,2,FALSE()))</f>
        <v>0</v>
      </c>
      <c r="F210" s="54" t="str">
        <f aca="false">IF(Mängud!E157="","",IF(D210=Mängud!B157,Mängud!C157,Mängud!B157))</f>
        <v>Jaanus Mölder</v>
      </c>
      <c r="G210" s="54" t="str">
        <f aca="false">IF(Mängud!F157="","",Mängud!F157)</f>
        <v>3:1</v>
      </c>
    </row>
    <row r="211" customFormat="false" ht="15.75" hidden="false" customHeight="false" outlineLevel="0" collapsed="false">
      <c r="A211" s="44" t="n">
        <v>257</v>
      </c>
      <c r="C211" s="44" t="n">
        <f aca="false">IF(D211="","",VLOOKUP(D211,Paigutus!$D$4:$F$67,2,FALSE()))</f>
        <v>0</v>
      </c>
      <c r="D211" s="54" t="str">
        <f aca="false">IF(Mängud!E158="","",Mängud!E158)</f>
        <v>Vladimir Sastin</v>
      </c>
      <c r="E211" s="44" t="n">
        <f aca="false">IF(F211="","",VLOOKUP(F211,Paigutus!$D$4:$F$67,2,FALSE()))</f>
        <v>0</v>
      </c>
      <c r="F211" s="54" t="str">
        <f aca="false">IF(Mängud!E158="","",IF(D211=Mängud!B158,Mängud!C158,Mängud!B158))</f>
        <v>Mihkel Lasn</v>
      </c>
      <c r="G211" s="54" t="str">
        <f aca="false">IF(Mängud!F158="","",Mängud!F158)</f>
        <v>3:2</v>
      </c>
    </row>
    <row r="212" customFormat="false" ht="15.75" hidden="false" customHeight="false" outlineLevel="0" collapsed="false">
      <c r="A212" s="44" t="n">
        <v>258</v>
      </c>
      <c r="C212" s="44" t="n">
        <f aca="false">IF(D212="","",VLOOKUP(D212,Paigutus!$D$4:$F$67,2,FALSE()))</f>
        <v>0</v>
      </c>
      <c r="D212" s="54" t="str">
        <f aca="false">IF(Mängud!E159="","",Mängud!E159)</f>
        <v>Allar Oviir</v>
      </c>
      <c r="E212" s="44" t="n">
        <f aca="false">IF(F212="","",VLOOKUP(F212,Paigutus!$D$4:$F$67,2,FALSE()))</f>
        <v>0</v>
      </c>
      <c r="F212" s="54" t="str">
        <f aca="false">IF(Mängud!E159="","",IF(D212=Mängud!B159,Mängud!C159,Mängud!B159))</f>
        <v>Aimar Välja</v>
      </c>
      <c r="G212" s="54" t="str">
        <f aca="false">IF(Mängud!F159="","",Mängud!F159)</f>
        <v>3:0</v>
      </c>
    </row>
    <row r="213" customFormat="false" ht="15.75" hidden="false" customHeight="false" outlineLevel="0" collapsed="false">
      <c r="A213" s="44" t="n">
        <v>259</v>
      </c>
      <c r="C213" s="44" t="n">
        <f aca="false">IF(D213="","",VLOOKUP(D213,Paigutus!$D$4:$F$67,2,FALSE()))</f>
        <v>0</v>
      </c>
      <c r="D213" s="54" t="str">
        <f aca="false">IF(Mängud!E160="","",Mängud!E160)</f>
        <v>Riho Strazev</v>
      </c>
      <c r="E213" s="44" t="n">
        <f aca="false">IF(F213="","",VLOOKUP(F213,Paigutus!$D$4:$F$67,2,FALSE()))</f>
        <v>0</v>
      </c>
      <c r="F213" s="54" t="str">
        <f aca="false">IF(Mängud!E160="","",IF(D213=Mängud!B160,Mängud!C160,Mängud!B160))</f>
        <v>Kalev Klais</v>
      </c>
      <c r="G213" s="54" t="str">
        <f aca="false">IF(Mängud!F160="","",Mängud!F160)</f>
        <v>w.o.</v>
      </c>
    </row>
    <row r="214" customFormat="false" ht="15.75" hidden="false" customHeight="false" outlineLevel="0" collapsed="false">
      <c r="A214" s="44" t="n">
        <v>260</v>
      </c>
      <c r="C214" s="44" t="n">
        <f aca="false">IF(D214="","",VLOOKUP(D214,Paigutus!$D$4:$F$67,2,FALSE()))</f>
        <v>0</v>
      </c>
      <c r="D214" s="54" t="str">
        <f aca="false">IF(Mängud!E161="","",Mängud!E161)</f>
        <v>Siim Arak</v>
      </c>
      <c r="E214" s="44" t="n">
        <f aca="false">IF(F214="","",VLOOKUP(F214,Paigutus!$D$4:$F$67,2,FALSE()))</f>
        <v>0</v>
      </c>
      <c r="F214" s="54" t="str">
        <f aca="false">IF(Mängud!E161="","",IF(D214=Mängud!B161,Mängud!C161,Mängud!B161))</f>
        <v>Marika Kotka</v>
      </c>
      <c r="G214" s="54" t="str">
        <f aca="false">IF(Mängud!F161="","",Mängud!F161)</f>
        <v>3:0</v>
      </c>
    </row>
    <row r="215" customFormat="false" ht="15.75" hidden="false" customHeight="false" outlineLevel="0" collapsed="false">
      <c r="A215" s="44" t="n">
        <v>261</v>
      </c>
      <c r="C215" s="44" t="n">
        <f aca="false">IF(D215="","",VLOOKUP(D215,Paigutus!$D$4:$F$67,2,FALSE()))</f>
        <v>0</v>
      </c>
      <c r="D215" s="54" t="str">
        <f aca="false">IF(Mängud!E162="","",Mängud!E162)</f>
        <v>Taago Puntso</v>
      </c>
      <c r="E215" s="44" t="n">
        <f aca="false">IF(F215="","",VLOOKUP(F215,Paigutus!$D$4:$F$67,2,FALSE()))</f>
        <v>0</v>
      </c>
      <c r="F215" s="54" t="str">
        <f aca="false">IF(Mängud!E162="","",IF(D215=Mängud!B162,Mängud!C162,Mängud!B162))</f>
        <v>Aksel Laks</v>
      </c>
      <c r="G215" s="54" t="str">
        <f aca="false">IF(Mängud!F162="","",Mängud!F162)</f>
        <v>3:0</v>
      </c>
    </row>
    <row r="216" customFormat="false" ht="15.75" hidden="false" customHeight="false" outlineLevel="0" collapsed="false">
      <c r="A216" s="44" t="n">
        <v>262</v>
      </c>
      <c r="C216" s="44" t="n">
        <f aca="false">IF(D216="","",VLOOKUP(D216,Paigutus!$D$4:$F$67,2,FALSE()))</f>
        <v>0</v>
      </c>
      <c r="D216" s="54" t="str">
        <f aca="false">IF(Mängud!E163="","",Mängud!E163)</f>
        <v>Krister Erik Etulaid</v>
      </c>
      <c r="E216" s="44" t="n">
        <f aca="false">IF(F216="","",VLOOKUP(F216,Paigutus!$D$4:$F$67,2,FALSE()))</f>
        <v>0</v>
      </c>
      <c r="F216" s="54" t="str">
        <f aca="false">IF(Mängud!E163="","",IF(D216=Mängud!B163,Mängud!C163,Mängud!B163))</f>
        <v>Andres Somer</v>
      </c>
      <c r="G216" s="54" t="str">
        <f aca="false">IF(Mängud!F163="","",Mängud!F163)</f>
        <v>3:0</v>
      </c>
    </row>
    <row r="217" customFormat="false" ht="15.75" hidden="false" customHeight="false" outlineLevel="0" collapsed="false">
      <c r="A217" s="44" t="n">
        <v>265</v>
      </c>
      <c r="C217" s="44" t="n">
        <f aca="false">IF(D217="","",VLOOKUP(D217,Paigutus!$D$4:$F$67,2,FALSE()))</f>
        <v>0</v>
      </c>
      <c r="D217" s="54" t="str">
        <f aca="false">IF(Mängud!E166="","",Mängud!E166)</f>
        <v>Mängija 5</v>
      </c>
      <c r="E217" s="44" t="n">
        <f aca="false">IF(F217="","",VLOOKUP(F217,Paigutus!$D$4:$F$67,2,FALSE()))</f>
        <v>0</v>
      </c>
      <c r="F217" s="54" t="str">
        <f aca="false">IF(Mängud!E166="","",IF(D217=Mängud!B166,Mängud!C166,Mängud!B166))</f>
        <v>Mängija 6</v>
      </c>
      <c r="G217" s="54" t="str">
        <f aca="false">IF(Mängud!F166="","",Mängud!F166)</f>
        <v>w.o.</v>
      </c>
    </row>
    <row r="218" customFormat="false" ht="15.75" hidden="false" customHeight="false" outlineLevel="0" collapsed="false">
      <c r="A218" s="44" t="n">
        <v>266</v>
      </c>
      <c r="C218" s="44" t="n">
        <f aca="false">IF(D218="","",VLOOKUP(D218,Paigutus!$D$4:$F$67,2,FALSE()))</f>
        <v>0</v>
      </c>
      <c r="D218" s="54" t="str">
        <f aca="false">IF(Mängud!E167="","",Mängud!E167)</f>
        <v>Mängija 3</v>
      </c>
      <c r="E218" s="44" t="n">
        <f aca="false">IF(F218="","",VLOOKUP(F218,Paigutus!$D$4:$F$67,2,FALSE()))</f>
        <v>0</v>
      </c>
      <c r="F218" s="54" t="str">
        <f aca="false">IF(Mängud!E167="","",IF(D218=Mängud!B167,Mängud!C167,Mängud!B167))</f>
        <v>Mängija 4</v>
      </c>
      <c r="G218" s="54" t="str">
        <f aca="false">IF(Mängud!F167="","",Mängud!F167)</f>
        <v>w.o.</v>
      </c>
    </row>
    <row r="219" customFormat="false" ht="15.75" hidden="false" customHeight="false" outlineLevel="0" collapsed="false">
      <c r="A219" s="44" t="n">
        <v>267</v>
      </c>
      <c r="C219" s="44" t="n">
        <f aca="false">IF(D219="","",VLOOKUP(D219,Paigutus!$D$4:$F$67,2,FALSE()))</f>
        <v>0</v>
      </c>
      <c r="D219" s="54" t="str">
        <f aca="false">IF(Mängud!E168="","",Mängud!E168)</f>
        <v>Mängija 1</v>
      </c>
      <c r="E219" s="44" t="n">
        <f aca="false">IF(F219="","",VLOOKUP(F219,Paigutus!$D$4:$F$67,2,FALSE()))</f>
        <v>0</v>
      </c>
      <c r="F219" s="54" t="str">
        <f aca="false">IF(Mängud!E168="","",IF(D219=Mängud!B168,Mängud!C168,Mängud!B168))</f>
        <v>Mängija 2</v>
      </c>
      <c r="G219" s="54" t="str">
        <f aca="false">IF(Mängud!F168="","",Mängud!F168)</f>
        <v>w.o.</v>
      </c>
    </row>
    <row r="220" customFormat="false" ht="15.75" hidden="false" customHeight="false" outlineLevel="0" collapsed="false">
      <c r="A220" s="44" t="n">
        <v>268</v>
      </c>
      <c r="C220" s="44" t="n">
        <f aca="false">IF(D220="","",VLOOKUP(D220,Paigutus!$D$4:$F$67,2,FALSE()))</f>
        <v>0</v>
      </c>
      <c r="D220" s="54" t="str">
        <f aca="false">IF(Mängud!E169="","",Mängud!E169)</f>
        <v>Marten Vaher</v>
      </c>
      <c r="E220" s="44" t="n">
        <f aca="false">IF(F220="","",VLOOKUP(F220,Paigutus!$D$4:$F$67,2,FALSE()))</f>
        <v>0</v>
      </c>
      <c r="F220" s="54" t="str">
        <f aca="false">IF(Mängud!E169="","",IF(D220=Mängud!B169,Mängud!C169,Mängud!B169))</f>
        <v>Rauno Lehtsalu</v>
      </c>
      <c r="G220" s="54" t="str">
        <f aca="false">IF(Mängud!F169="","",Mängud!F169)</f>
        <v>3:0</v>
      </c>
    </row>
    <row r="221" customFormat="false" ht="15.75" hidden="false" customHeight="false" outlineLevel="0" collapsed="false">
      <c r="A221" s="44" t="n">
        <v>269</v>
      </c>
      <c r="C221" s="44" t="n">
        <f aca="false">IF(D221="","",VLOOKUP(D221,Paigutus!$D$4:$F$67,2,FALSE()))</f>
        <v>0</v>
      </c>
      <c r="D221" s="54" t="str">
        <f aca="false">IF(Mängud!E170="","",Mängud!E170)</f>
        <v>Malle Miilmann</v>
      </c>
      <c r="E221" s="44" t="n">
        <f aca="false">IF(F221="","",VLOOKUP(F221,Paigutus!$D$4:$F$67,2,FALSE()))</f>
        <v>0</v>
      </c>
      <c r="F221" s="54" t="str">
        <f aca="false">IF(Mängud!E170="","",IF(D221=Mängud!B170,Mängud!C170,Mängud!B170))</f>
        <v>Taivo Koitla</v>
      </c>
      <c r="G221" s="54" t="str">
        <f aca="false">IF(Mängud!F170="","",Mängud!F170)</f>
        <v>3:0</v>
      </c>
    </row>
    <row r="222" customFormat="false" ht="15.75" hidden="false" customHeight="false" outlineLevel="0" collapsed="false">
      <c r="A222" s="44" t="n">
        <v>270</v>
      </c>
      <c r="C222" s="44" t="n">
        <f aca="false">IF(D222="","",VLOOKUP(D222,Paigutus!$D$4:$F$67,2,FALSE()))</f>
        <v>0</v>
      </c>
      <c r="D222" s="54" t="str">
        <f aca="false">IF(Mängud!E171="","",Mängud!E171)</f>
        <v>Tõnu Kleesmann</v>
      </c>
      <c r="E222" s="44" t="n">
        <f aca="false">IF(F222="","",VLOOKUP(F222,Paigutus!$D$4:$F$67,2,FALSE()))</f>
        <v>0</v>
      </c>
      <c r="F222" s="54" t="str">
        <f aca="false">IF(Mängud!E171="","",IF(D222=Mängud!B171,Mängud!C171,Mängud!B171))</f>
        <v>Oliver Gurski</v>
      </c>
      <c r="G222" s="54" t="str">
        <f aca="false">IF(Mängud!F171="","",Mängud!F171)</f>
        <v>3:0</v>
      </c>
    </row>
    <row r="223" customFormat="false" ht="15.75" hidden="false" customHeight="false" outlineLevel="0" collapsed="false">
      <c r="A223" s="44" t="n">
        <v>271</v>
      </c>
      <c r="C223" s="44" t="n">
        <f aca="false">IF(D223="","",VLOOKUP(D223,Paigutus!$D$4:$F$67,2,FALSE()))</f>
        <v>0</v>
      </c>
      <c r="D223" s="54" t="str">
        <f aca="false">IF(Mängud!E172="","",Mängud!E172)</f>
        <v>Ketrin Salumaa</v>
      </c>
      <c r="E223" s="44" t="n">
        <f aca="false">IF(F223="","",VLOOKUP(F223,Paigutus!$D$4:$F$67,2,FALSE()))</f>
        <v>0</v>
      </c>
      <c r="F223" s="54" t="str">
        <f aca="false">IF(Mängud!E172="","",IF(D223=Mängud!B172,Mängud!C172,Mängud!B172))</f>
        <v>Ardi Mets</v>
      </c>
      <c r="G223" s="54" t="str">
        <f aca="false">IF(Mängud!F172="","",Mängud!F172)</f>
        <v>3:0</v>
      </c>
    </row>
    <row r="224" customFormat="false" ht="15.75" hidden="false" customHeight="false" outlineLevel="0" collapsed="false">
      <c r="A224" s="44" t="n">
        <v>272</v>
      </c>
      <c r="C224" s="44" t="n">
        <f aca="false">IF(D224="","",VLOOKUP(D224,Paigutus!$D$4:$F$67,2,FALSE()))</f>
        <v>0</v>
      </c>
      <c r="D224" s="54" t="str">
        <f aca="false">IF(Mängud!E173="","",Mängud!E173)</f>
        <v>Imre Korsen</v>
      </c>
      <c r="E224" s="44" t="n">
        <f aca="false">IF(F224="","",VLOOKUP(F224,Paigutus!$D$4:$F$67,2,FALSE()))</f>
        <v>0</v>
      </c>
      <c r="F224" s="54" t="str">
        <f aca="false">IF(Mängud!E173="","",IF(D224=Mängud!B173,Mängud!C173,Mängud!B173))</f>
        <v>Heino Kruusement</v>
      </c>
      <c r="G224" s="54" t="str">
        <f aca="false">IF(Mängud!F173="","",Mängud!F173)</f>
        <v>3:1</v>
      </c>
    </row>
    <row r="225" customFormat="false" ht="15.75" hidden="false" customHeight="false" outlineLevel="0" collapsed="false">
      <c r="A225" s="44" t="n">
        <v>273</v>
      </c>
      <c r="C225" s="44" t="n">
        <f aca="false">IF(D225="","",VLOOKUP(D225,Paigutus!$D$4:$F$67,2,FALSE()))</f>
        <v>0</v>
      </c>
      <c r="D225" s="54" t="str">
        <f aca="false">IF(Mängud!E174="","",Mängud!E174)</f>
        <v>Almar Rahuoja</v>
      </c>
      <c r="E225" s="44" t="n">
        <f aca="false">IF(F225="","",VLOOKUP(F225,Paigutus!$D$4:$F$67,2,FALSE()))</f>
        <v>0</v>
      </c>
      <c r="F225" s="54" t="str">
        <f aca="false">IF(Mängud!E174="","",IF(D225=Mängud!B174,Mängud!C174,Mängud!B174))</f>
        <v>Priit Eiver</v>
      </c>
      <c r="G225" s="54" t="str">
        <f aca="false">IF(Mängud!F174="","",Mängud!F174)</f>
        <v>3:1</v>
      </c>
    </row>
    <row r="226" customFormat="false" ht="15.75" hidden="false" customHeight="false" outlineLevel="0" collapsed="false">
      <c r="A226" s="44" t="n">
        <v>274</v>
      </c>
      <c r="C226" s="44" t="n">
        <f aca="false">IF(D226="","",VLOOKUP(D226,Paigutus!$D$4:$F$67,2,FALSE()))</f>
        <v>0</v>
      </c>
      <c r="D226" s="54" t="str">
        <f aca="false">IF(Mängud!E175="","",Mängud!E175)</f>
        <v>Reino Ristissaar</v>
      </c>
      <c r="E226" s="44" t="n">
        <f aca="false">IF(F226="","",VLOOKUP(F226,Paigutus!$D$4:$F$67,2,FALSE()))</f>
        <v>0</v>
      </c>
      <c r="F226" s="54" t="str">
        <f aca="false">IF(Mängud!E175="","",IF(D226=Mängud!B175,Mängud!C175,Mängud!B175))</f>
        <v>Ants Hendrikson</v>
      </c>
      <c r="G226" s="54" t="str">
        <f aca="false">IF(Mängud!F175="","",Mängud!F175)</f>
        <v>3:0</v>
      </c>
    </row>
    <row r="227" customFormat="false" ht="15.75" hidden="false" customHeight="false" outlineLevel="0" collapsed="false">
      <c r="A227" s="44" t="n">
        <v>275</v>
      </c>
      <c r="C227" s="44" t="n">
        <f aca="false">IF(D227="","",VLOOKUP(D227,Paigutus!$D$4:$F$67,2,FALSE()))</f>
        <v>0</v>
      </c>
      <c r="D227" s="54" t="str">
        <f aca="false">IF(Mängud!E176="","",Mängud!E176)</f>
        <v>Taavi Miku</v>
      </c>
      <c r="E227" s="44" t="n">
        <f aca="false">IF(F227="","",VLOOKUP(F227,Paigutus!$D$4:$F$67,2,FALSE()))</f>
        <v>0</v>
      </c>
      <c r="F227" s="54" t="str">
        <f aca="false">IF(Mängud!E176="","",IF(D227=Mängud!B176,Mängud!C176,Mängud!B176))</f>
        <v>Raigo Rommot</v>
      </c>
      <c r="G227" s="54" t="str">
        <f aca="false">IF(Mängud!F176="","",Mängud!F176)</f>
        <v>w.o.</v>
      </c>
    </row>
    <row r="228" customFormat="false" ht="15.75" hidden="false" customHeight="false" outlineLevel="0" collapsed="false">
      <c r="A228" s="44" t="n">
        <v>276</v>
      </c>
      <c r="C228" s="44" t="n">
        <f aca="false">IF(D228="","",VLOOKUP(D228,Paigutus!$D$4:$F$67,2,FALSE()))</f>
        <v>0</v>
      </c>
      <c r="D228" s="54" t="str">
        <f aca="false">IF(Mängud!E177="","",Mängud!E177)</f>
        <v>Romet Rättel</v>
      </c>
      <c r="E228" s="44" t="n">
        <f aca="false">IF(F228="","",VLOOKUP(F228,Paigutus!$D$4:$F$67,2,FALSE()))</f>
        <v>0</v>
      </c>
      <c r="F228" s="54" t="str">
        <f aca="false">IF(Mängud!E177="","",IF(D228=Mängud!B177,Mängud!C177,Mängud!B177))</f>
        <v>Erika  Seffer-Müller</v>
      </c>
      <c r="G228" s="54" t="str">
        <f aca="false">IF(Mängud!F177="","",Mängud!F177)</f>
        <v>3:0</v>
      </c>
    </row>
    <row r="229" customFormat="false" ht="15.75" hidden="false" customHeight="false" outlineLevel="0" collapsed="false">
      <c r="A229" s="44" t="n">
        <v>277</v>
      </c>
      <c r="C229" s="44" t="n">
        <f aca="false">IF(D229="","",VLOOKUP(D229,Paigutus!$D$4:$F$67,2,FALSE()))</f>
        <v>0</v>
      </c>
      <c r="D229" s="54" t="str">
        <f aca="false">IF(Mängud!E178="","",Mängud!E178)</f>
        <v>Maie Enni</v>
      </c>
      <c r="E229" s="44" t="n">
        <f aca="false">IF(F229="","",VLOOKUP(F229,Paigutus!$D$4:$F$67,2,FALSE()))</f>
        <v>0</v>
      </c>
      <c r="F229" s="54" t="str">
        <f aca="false">IF(Mängud!E178="","",IF(D229=Mängud!B178,Mängud!C178,Mängud!B178))</f>
        <v>Käthlin Vahtel</v>
      </c>
      <c r="G229" s="54" t="str">
        <f aca="false">IF(Mängud!F178="","",Mängud!F178)</f>
        <v>3:0</v>
      </c>
    </row>
    <row r="230" customFormat="false" ht="15.75" hidden="false" customHeight="false" outlineLevel="0" collapsed="false">
      <c r="A230" s="44" t="n">
        <v>278</v>
      </c>
      <c r="C230" s="44" t="n">
        <f aca="false">IF(D230="","",VLOOKUP(D230,Paigutus!$D$4:$F$67,2,FALSE()))</f>
        <v>0</v>
      </c>
      <c r="D230" s="54" t="str">
        <f aca="false">IF(Mängud!E179="","",Mängud!E179)</f>
        <v>Heiki Hansar</v>
      </c>
      <c r="E230" s="44" t="n">
        <f aca="false">IF(F230="","",VLOOKUP(F230,Paigutus!$D$4:$F$67,2,FALSE()))</f>
        <v>0</v>
      </c>
      <c r="F230" s="54" t="str">
        <f aca="false">IF(Mängud!E179="","",IF(D230=Mängud!B179,Mängud!C179,Mängud!B179))</f>
        <v>Ene Laur</v>
      </c>
      <c r="G230" s="54" t="str">
        <f aca="false">IF(Mängud!F179="","",Mängud!F179)</f>
        <v>3:2</v>
      </c>
    </row>
    <row r="231" customFormat="false" ht="15.75" hidden="false" customHeight="false" outlineLevel="0" collapsed="false">
      <c r="A231" s="44" t="n">
        <v>279</v>
      </c>
      <c r="C231" s="44" t="n">
        <f aca="false">IF(D231="","",VLOOKUP(D231,Paigutus!$D$4:$F$67,2,FALSE()))</f>
        <v>0</v>
      </c>
      <c r="D231" s="54" t="str">
        <f aca="false">IF(Mängud!E180="","",Mängud!E180)</f>
        <v>Aimir Laidma</v>
      </c>
      <c r="E231" s="44" t="n">
        <f aca="false">IF(F231="","",VLOOKUP(F231,Paigutus!$D$4:$F$67,2,FALSE()))</f>
        <v>0</v>
      </c>
      <c r="F231" s="54" t="str">
        <f aca="false">IF(Mängud!E180="","",IF(D231=Mängud!B180,Mängud!C180,Mängud!B180))</f>
        <v>Kristi Kruusimaa</v>
      </c>
      <c r="G231" s="54" t="str">
        <f aca="false">IF(Mängud!F180="","",Mängud!F180)</f>
        <v>3:0</v>
      </c>
    </row>
    <row r="232" customFormat="false" ht="15.75" hidden="false" customHeight="false" outlineLevel="0" collapsed="false">
      <c r="A232" s="44" t="n">
        <v>280</v>
      </c>
      <c r="C232" s="44" t="n">
        <f aca="false">IF(D232="","",VLOOKUP(D232,Paigutus!$D$4:$F$67,2,FALSE()))</f>
        <v>0</v>
      </c>
      <c r="D232" s="54" t="str">
        <f aca="false">IF(Mängud!E181="","",Mängud!E181)</f>
        <v>Kalev Puk</v>
      </c>
      <c r="E232" s="44" t="n">
        <f aca="false">IF(F232="","",VLOOKUP(F232,Paigutus!$D$4:$F$67,2,FALSE()))</f>
        <v>0</v>
      </c>
      <c r="F232" s="54" t="str">
        <f aca="false">IF(Mängud!E181="","",IF(D232=Mängud!B181,Mängud!C181,Mängud!B181))</f>
        <v>Iris Rajasaare</v>
      </c>
      <c r="G232" s="54" t="str">
        <f aca="false">IF(Mängud!F181="","",Mängud!F181)</f>
        <v>3:0</v>
      </c>
    </row>
    <row r="233" customFormat="false" ht="15.75" hidden="false" customHeight="false" outlineLevel="0" collapsed="false">
      <c r="A233" s="44" t="n">
        <v>281</v>
      </c>
      <c r="C233" s="44" t="n">
        <f aca="false">IF(D233="","",VLOOKUP(D233,Paigutus!$D$4:$F$67,2,FALSE()))</f>
        <v>0</v>
      </c>
      <c r="D233" s="54" t="str">
        <f aca="false">IF(Mängud!E182="","",Mängud!E182)</f>
        <v>Toivo Uustalo</v>
      </c>
      <c r="E233" s="44" t="n">
        <f aca="false">IF(F233="","",VLOOKUP(F233,Paigutus!$D$4:$F$67,2,FALSE()))</f>
        <v>0</v>
      </c>
      <c r="F233" s="54" t="str">
        <f aca="false">IF(Mängud!E182="","",IF(D233=Mängud!B182,Mängud!C182,Mängud!B182))</f>
        <v>Jaan Lepp</v>
      </c>
      <c r="G233" s="54" t="str">
        <f aca="false">IF(Mängud!F182="","",Mängud!F182)</f>
        <v>3:0</v>
      </c>
    </row>
    <row r="234" customFormat="false" ht="15.75" hidden="false" customHeight="false" outlineLevel="0" collapsed="false">
      <c r="A234" s="44" t="n">
        <v>282</v>
      </c>
      <c r="C234" s="44" t="n">
        <f aca="false">IF(D234="","",VLOOKUP(D234,Paigutus!$D$4:$F$67,2,FALSE()))</f>
        <v>0</v>
      </c>
      <c r="D234" s="54" t="str">
        <f aca="false">IF(Mängud!E183="","",Mängud!E183)</f>
        <v>Lembit Laumets</v>
      </c>
      <c r="E234" s="44" t="n">
        <f aca="false">IF(F234="","",VLOOKUP(F234,Paigutus!$D$4:$F$67,2,FALSE()))</f>
        <v>0</v>
      </c>
      <c r="F234" s="54" t="str">
        <f aca="false">IF(Mängud!E183="","",IF(D234=Mängud!B183,Mängud!C183,Mängud!B183))</f>
        <v>Priidu Vaher</v>
      </c>
      <c r="G234" s="54" t="str">
        <f aca="false">IF(Mängud!F183="","",Mängud!F183)</f>
        <v>w.o.</v>
      </c>
    </row>
    <row r="235" customFormat="false" ht="15.75" hidden="false" customHeight="false" outlineLevel="0" collapsed="false">
      <c r="A235" s="44" t="n">
        <v>283</v>
      </c>
      <c r="C235" s="44" t="n">
        <f aca="false">IF(D235="","",VLOOKUP(D235,Paigutus!$D$4:$F$67,2,FALSE()))</f>
        <v>0</v>
      </c>
      <c r="D235" s="54" t="str">
        <f aca="false">IF(Mängud!E184="","",Mängud!E184)</f>
        <v>Tiit Laur</v>
      </c>
      <c r="E235" s="44" t="n">
        <f aca="false">IF(F235="","",VLOOKUP(F235,Paigutus!$D$4:$F$67,2,FALSE()))</f>
        <v>0</v>
      </c>
      <c r="F235" s="54" t="str">
        <f aca="false">IF(Mängud!E184="","",IF(D235=Mängud!B184,Mängud!C184,Mängud!B184))</f>
        <v>Erik Tõntson</v>
      </c>
      <c r="G235" s="54" t="str">
        <f aca="false">IF(Mängud!F184="","",Mängud!F184)</f>
        <v>w.o.</v>
      </c>
    </row>
    <row r="236" customFormat="false" ht="15.75" hidden="false" customHeight="false" outlineLevel="0" collapsed="false">
      <c r="A236" s="44" t="n">
        <v>284</v>
      </c>
      <c r="C236" s="44" t="n">
        <f aca="false">IF(D236="","",VLOOKUP(D236,Paigutus!$D$4:$F$67,2,FALSE()))</f>
        <v>0</v>
      </c>
      <c r="D236" s="54" t="str">
        <f aca="false">IF(Mängud!E185="","",Mängud!E185)</f>
        <v>Heino Vanker</v>
      </c>
      <c r="E236" s="44" t="n">
        <f aca="false">IF(F236="","",VLOOKUP(F236,Paigutus!$D$4:$F$67,2,FALSE()))</f>
        <v>0</v>
      </c>
      <c r="F236" s="54" t="str">
        <f aca="false">IF(Mängud!E185="","",IF(D236=Mängud!B185,Mängud!C185,Mängud!B185))</f>
        <v>Vahur Männa</v>
      </c>
      <c r="G236" s="54" t="str">
        <f aca="false">IF(Mängud!F185="","",Mängud!F185)</f>
        <v>3:1</v>
      </c>
    </row>
    <row r="237" customFormat="false" ht="15.75" hidden="false" customHeight="false" outlineLevel="0" collapsed="false">
      <c r="A237" s="44" t="n">
        <v>285</v>
      </c>
      <c r="C237" s="44" t="n">
        <f aca="false">IF(D237="","",VLOOKUP(D237,Paigutus!$D$4:$F$67,2,FALSE()))</f>
        <v>0</v>
      </c>
      <c r="D237" s="54" t="str">
        <f aca="false">IF(Mängud!E186="","",Mängud!E186)</f>
        <v>Marek Leemet</v>
      </c>
      <c r="E237" s="44" t="n">
        <f aca="false">IF(F237="","",VLOOKUP(F237,Paigutus!$D$4:$F$67,2,FALSE()))</f>
        <v>0</v>
      </c>
      <c r="F237" s="54" t="str">
        <f aca="false">IF(Mängud!E186="","",IF(D237=Mängud!B186,Mängud!C186,Mängud!B186))</f>
        <v>Raivo Roots</v>
      </c>
      <c r="G237" s="54" t="str">
        <f aca="false">IF(Mängud!F186="","",Mängud!F186)</f>
        <v>3:0</v>
      </c>
    </row>
    <row r="238" customFormat="false" ht="15.75" hidden="false" customHeight="false" outlineLevel="0" collapsed="false">
      <c r="A238" s="44" t="n">
        <v>286</v>
      </c>
      <c r="C238" s="44" t="n">
        <f aca="false">IF(D238="","",VLOOKUP(D238,Paigutus!$D$4:$F$67,2,FALSE()))</f>
        <v>0</v>
      </c>
      <c r="D238" s="54" t="str">
        <f aca="false">IF(Mängud!E187="","",Mängud!E187)</f>
        <v>Veljo Mõek</v>
      </c>
      <c r="E238" s="44" t="n">
        <f aca="false">IF(F238="","",VLOOKUP(F238,Paigutus!$D$4:$F$67,2,FALSE()))</f>
        <v>0</v>
      </c>
      <c r="F238" s="54" t="str">
        <f aca="false">IF(Mängud!E187="","",IF(D238=Mängud!B187,Mängud!C187,Mängud!B187))</f>
        <v>Oleg Rättel</v>
      </c>
      <c r="G238" s="54" t="str">
        <f aca="false">IF(Mängud!F187="","",Mängud!F187)</f>
        <v>3:1</v>
      </c>
    </row>
    <row r="239" customFormat="false" ht="15.75" hidden="false" customHeight="false" outlineLevel="0" collapsed="false">
      <c r="A239" s="44" t="n">
        <v>287</v>
      </c>
      <c r="C239" s="44" t="n">
        <f aca="false">IF(D239="","",VLOOKUP(D239,Paigutus!$D$4:$F$67,2,FALSE()))</f>
        <v>0</v>
      </c>
      <c r="D239" s="54" t="str">
        <f aca="false">IF(Mängud!E188="","",Mängud!E188)</f>
        <v>Ketrin Salumaa</v>
      </c>
      <c r="E239" s="44" t="n">
        <f aca="false">IF(F239="","",VLOOKUP(F239,Paigutus!$D$4:$F$67,2,FALSE()))</f>
        <v>0</v>
      </c>
      <c r="F239" s="54" t="str">
        <f aca="false">IF(Mängud!E188="","",IF(D239=Mängud!B188,Mängud!C188,Mängud!B188))</f>
        <v>Imre Korsen</v>
      </c>
      <c r="G239" s="54" t="str">
        <f aca="false">IF(Mängud!F188="","",Mängud!F188)</f>
        <v>3:2</v>
      </c>
    </row>
    <row r="240" customFormat="false" ht="15.75" hidden="false" customHeight="false" outlineLevel="0" collapsed="false">
      <c r="A240" s="44" t="n">
        <v>288</v>
      </c>
      <c r="C240" s="44" t="n">
        <f aca="false">IF(D240="","",VLOOKUP(D240,Paigutus!$D$4:$F$67,2,FALSE()))</f>
        <v>0</v>
      </c>
      <c r="D240" s="54" t="str">
        <f aca="false">IF(Mängud!E189="","",Mängud!E189)</f>
        <v>Almar Rahuoja</v>
      </c>
      <c r="E240" s="44" t="n">
        <f aca="false">IF(F240="","",VLOOKUP(F240,Paigutus!$D$4:$F$67,2,FALSE()))</f>
        <v>0</v>
      </c>
      <c r="F240" s="54" t="str">
        <f aca="false">IF(Mängud!E189="","",IF(D240=Mängud!B189,Mängud!C189,Mängud!B189))</f>
        <v>Reino Ristissaar</v>
      </c>
      <c r="G240" s="54" t="str">
        <f aca="false">IF(Mängud!F189="","",Mängud!F189)</f>
        <v>3:2</v>
      </c>
    </row>
    <row r="241" customFormat="false" ht="15.75" hidden="false" customHeight="false" outlineLevel="0" collapsed="false">
      <c r="A241" s="44" t="n">
        <v>289</v>
      </c>
      <c r="C241" s="44" t="n">
        <f aca="false">IF(D241="","",VLOOKUP(D241,Paigutus!$D$4:$F$67,2,FALSE()))</f>
        <v>0</v>
      </c>
      <c r="D241" s="54" t="str">
        <f aca="false">IF(Mängud!E190="","",Mängud!E190)</f>
        <v>Aimar Välja</v>
      </c>
      <c r="E241" s="44" t="n">
        <f aca="false">IF(F241="","",VLOOKUP(F241,Paigutus!$D$4:$F$67,2,FALSE()))</f>
        <v>0</v>
      </c>
      <c r="F241" s="54" t="str">
        <f aca="false">IF(Mängud!E190="","",IF(D241=Mängud!B190,Mängud!C190,Mängud!B190))</f>
        <v>Mihkel Lasn</v>
      </c>
      <c r="G241" s="54" t="str">
        <f aca="false">IF(Mängud!F190="","",Mängud!F190)</f>
        <v>3:0</v>
      </c>
    </row>
    <row r="242" customFormat="false" ht="15.75" hidden="false" customHeight="false" outlineLevel="0" collapsed="false">
      <c r="A242" s="44" t="n">
        <v>290</v>
      </c>
      <c r="C242" s="44" t="n">
        <f aca="false">IF(D242="","",VLOOKUP(D242,Paigutus!$D$4:$F$67,2,FALSE()))</f>
        <v>0</v>
      </c>
      <c r="D242" s="54" t="str">
        <f aca="false">IF(Mängud!E191="","",Mängud!E191)</f>
        <v>Marika Kotka</v>
      </c>
      <c r="E242" s="44" t="n">
        <f aca="false">IF(F242="","",VLOOKUP(F242,Paigutus!$D$4:$F$67,2,FALSE()))</f>
        <v>0</v>
      </c>
      <c r="F242" s="54" t="str">
        <f aca="false">IF(Mängud!E191="","",IF(D242=Mängud!B191,Mängud!C191,Mängud!B191))</f>
        <v>Kalev Klais</v>
      </c>
      <c r="G242" s="54" t="str">
        <f aca="false">IF(Mängud!F191="","",Mängud!F191)</f>
        <v>w.o.</v>
      </c>
    </row>
    <row r="243" customFormat="false" ht="15.75" hidden="false" customHeight="false" outlineLevel="0" collapsed="false">
      <c r="A243" s="44" t="n">
        <v>291</v>
      </c>
      <c r="C243" s="44" t="n">
        <f aca="false">IF(D243="","",VLOOKUP(D243,Paigutus!$D$4:$F$67,2,FALSE()))</f>
        <v>0</v>
      </c>
      <c r="D243" s="54" t="str">
        <f aca="false">IF(Mängud!E192="","",Mängud!E192)</f>
        <v>Allar Oviir</v>
      </c>
      <c r="E243" s="44" t="n">
        <f aca="false">IF(F243="","",VLOOKUP(F243,Paigutus!$D$4:$F$67,2,FALSE()))</f>
        <v>0</v>
      </c>
      <c r="F243" s="54" t="str">
        <f aca="false">IF(Mängud!E192="","",IF(D243=Mängud!B192,Mängud!C192,Mängud!B192))</f>
        <v>Vladimir Sastin</v>
      </c>
      <c r="G243" s="54" t="str">
        <f aca="false">IF(Mängud!F192="","",Mängud!F192)</f>
        <v>3:1</v>
      </c>
    </row>
    <row r="244" customFormat="false" ht="15.75" hidden="false" customHeight="false" outlineLevel="0" collapsed="false">
      <c r="A244" s="44" t="n">
        <v>292</v>
      </c>
      <c r="C244" s="44" t="n">
        <f aca="false">IF(D244="","",VLOOKUP(D244,Paigutus!$D$4:$F$67,2,FALSE()))</f>
        <v>0</v>
      </c>
      <c r="D244" s="54" t="str">
        <f aca="false">IF(Mängud!E193="","",Mängud!E193)</f>
        <v>Siim Arak</v>
      </c>
      <c r="E244" s="44" t="n">
        <f aca="false">IF(F244="","",VLOOKUP(F244,Paigutus!$D$4:$F$67,2,FALSE()))</f>
        <v>0</v>
      </c>
      <c r="F244" s="54" t="str">
        <f aca="false">IF(Mängud!E193="","",IF(D244=Mängud!B193,Mängud!C193,Mängud!B193))</f>
        <v>Riho Strazev</v>
      </c>
      <c r="G244" s="54" t="str">
        <f aca="false">IF(Mängud!F193="","",Mängud!F193)</f>
        <v>3:2</v>
      </c>
    </row>
    <row r="245" customFormat="false" ht="15.75" hidden="false" customHeight="false" outlineLevel="0" collapsed="false">
      <c r="A245" s="44" t="n">
        <v>293</v>
      </c>
      <c r="C245" s="44" t="n">
        <f aca="false">IF(D245="","",VLOOKUP(D245,Paigutus!$D$4:$F$67,2,FALSE()))</f>
        <v>0</v>
      </c>
      <c r="D245" s="54" t="str">
        <f aca="false">IF(Mängud!E194="","",Mängud!E194)</f>
        <v>Veiko Ristissaar</v>
      </c>
      <c r="E245" s="44" t="n">
        <f aca="false">IF(F245="","",VLOOKUP(F245,Paigutus!$D$4:$F$67,2,FALSE()))</f>
        <v>0</v>
      </c>
      <c r="F245" s="54" t="str">
        <f aca="false">IF(Mängud!E194="","",IF(D245=Mängud!B194,Mängud!C194,Mängud!B194))</f>
        <v>Jüri Vahtra</v>
      </c>
      <c r="G245" s="54" t="str">
        <f aca="false">IF(Mängud!F194="","",Mängud!F194)</f>
        <v>3:0</v>
      </c>
    </row>
    <row r="246" customFormat="false" ht="15.75" hidden="false" customHeight="false" outlineLevel="0" collapsed="false">
      <c r="A246" s="44" t="n">
        <v>294</v>
      </c>
      <c r="C246" s="44" t="n">
        <f aca="false">IF(D246="","",VLOOKUP(D246,Paigutus!$D$4:$F$67,2,FALSE()))</f>
        <v>0</v>
      </c>
      <c r="D246" s="54" t="str">
        <f aca="false">IF(Mängud!E195="","",Mängud!E195)</f>
        <v>Arak Mihkel</v>
      </c>
      <c r="E246" s="44" t="n">
        <f aca="false">IF(F246="","",VLOOKUP(F246,Paigutus!$D$4:$F$67,2,FALSE()))</f>
        <v>0</v>
      </c>
      <c r="F246" s="54" t="str">
        <f aca="false">IF(Mängud!E195="","",IF(D246=Mängud!B195,Mängud!C195,Mängud!B195))</f>
        <v>Jaanus Mölder</v>
      </c>
      <c r="G246" s="54" t="str">
        <f aca="false">IF(Mängud!F195="","",Mängud!F195)</f>
        <v>3:2</v>
      </c>
    </row>
    <row r="247" customFormat="false" ht="15.75" hidden="false" customHeight="false" outlineLevel="0" collapsed="false">
      <c r="A247" s="44" t="n">
        <v>295</v>
      </c>
      <c r="C247" s="44" t="n">
        <f aca="false">IF(D247="","",VLOOKUP(D247,Paigutus!$D$4:$F$67,2,FALSE()))</f>
        <v>0</v>
      </c>
      <c r="D247" s="54" t="str">
        <f aca="false">IF(Mängud!E196="","",Mängud!E196)</f>
        <v>Heino Kruusement</v>
      </c>
      <c r="E247" s="44" t="n">
        <f aca="false">IF(F247="","",VLOOKUP(F247,Paigutus!$D$4:$F$67,2,FALSE()))</f>
        <v>0</v>
      </c>
      <c r="F247" s="54" t="str">
        <f aca="false">IF(Mängud!E196="","",IF(D247=Mängud!B196,Mängud!C196,Mängud!B196))</f>
        <v>Ardi Mets</v>
      </c>
      <c r="G247" s="54" t="str">
        <f aca="false">IF(Mängud!F196="","",Mängud!F196)</f>
        <v>3:0</v>
      </c>
    </row>
    <row r="248" customFormat="false" ht="15.75" hidden="false" customHeight="false" outlineLevel="0" collapsed="false">
      <c r="A248" s="44" t="n">
        <v>296</v>
      </c>
      <c r="C248" s="44" t="n">
        <f aca="false">IF(D248="","",VLOOKUP(D248,Paigutus!$D$4:$F$67,2,FALSE()))</f>
        <v>0</v>
      </c>
      <c r="D248" s="54" t="str">
        <f aca="false">IF(Mängud!E197="","",Mängud!E197)</f>
        <v>Ants Hendrikson</v>
      </c>
      <c r="E248" s="44" t="n">
        <f aca="false">IF(F248="","",VLOOKUP(F248,Paigutus!$D$4:$F$67,2,FALSE()))</f>
        <v>0</v>
      </c>
      <c r="F248" s="54" t="str">
        <f aca="false">IF(Mängud!E197="","",IF(D248=Mängud!B197,Mängud!C197,Mängud!B197))</f>
        <v>Priit Eiver</v>
      </c>
      <c r="G248" s="54" t="str">
        <f aca="false">IF(Mängud!F197="","",Mängud!F197)</f>
        <v>3:1</v>
      </c>
    </row>
    <row r="249" customFormat="false" ht="15.75" hidden="false" customHeight="false" outlineLevel="0" collapsed="false">
      <c r="A249" s="44" t="n">
        <v>297</v>
      </c>
      <c r="C249" s="44" t="n">
        <f aca="false">IF(D249="","",VLOOKUP(D249,Paigutus!$D$4:$F$67,2,FALSE()))</f>
        <v>0</v>
      </c>
      <c r="D249" s="54" t="str">
        <f aca="false">IF(Mängud!E198="","",Mängud!E198)</f>
        <v>Taago Puntso</v>
      </c>
      <c r="E249" s="44" t="n">
        <f aca="false">IF(F249="","",VLOOKUP(F249,Paigutus!$D$4:$F$67,2,FALSE()))</f>
        <v>0</v>
      </c>
      <c r="F249" s="54" t="str">
        <f aca="false">IF(Mängud!E198="","",IF(D249=Mängud!B198,Mängud!C198,Mängud!B198))</f>
        <v>Krister Erik Etulaid</v>
      </c>
      <c r="G249" s="54" t="str">
        <f aca="false">IF(Mängud!F198="","",Mängud!F198)</f>
        <v>3:2</v>
      </c>
    </row>
    <row r="250" customFormat="false" ht="15.75" hidden="false" customHeight="false" outlineLevel="0" collapsed="false">
      <c r="A250" s="44" t="n">
        <v>298</v>
      </c>
      <c r="C250" s="44" t="n">
        <f aca="false">IF(D250="","",VLOOKUP(D250,Paigutus!$D$4:$F$67,2,FALSE()))</f>
        <v>0</v>
      </c>
      <c r="D250" s="54" t="str">
        <f aca="false">IF(Mängud!E199="","",Mängud!E199)</f>
        <v>Erika  Seffer-Müller</v>
      </c>
      <c r="E250" s="44" t="n">
        <f aca="false">IF(F250="","",VLOOKUP(F250,Paigutus!$D$4:$F$67,2,FALSE()))</f>
        <v>0</v>
      </c>
      <c r="F250" s="54" t="str">
        <f aca="false">IF(Mängud!E199="","",IF(D250=Mängud!B199,Mängud!C199,Mängud!B199))</f>
        <v>Raigo Rommot</v>
      </c>
      <c r="G250" s="54" t="str">
        <f aca="false">IF(Mängud!F199="","",Mängud!F199)</f>
        <v>w.o.</v>
      </c>
    </row>
    <row r="251" customFormat="false" ht="15.75" hidden="false" customHeight="false" outlineLevel="0" collapsed="false">
      <c r="A251" s="44" t="n">
        <v>299</v>
      </c>
      <c r="C251" s="44" t="n">
        <f aca="false">IF(D251="","",VLOOKUP(D251,Paigutus!$D$4:$F$67,2,FALSE()))</f>
        <v>0</v>
      </c>
      <c r="D251" s="54" t="str">
        <f aca="false">IF(Mängud!E200="","",Mängud!E200)</f>
        <v>Taavi Miku</v>
      </c>
      <c r="E251" s="44" t="n">
        <f aca="false">IF(F251="","",VLOOKUP(F251,Paigutus!$D$4:$F$67,2,FALSE()))</f>
        <v>0</v>
      </c>
      <c r="F251" s="54" t="str">
        <f aca="false">IF(Mängud!E200="","",IF(D251=Mängud!B200,Mängud!C200,Mängud!B200))</f>
        <v>Romet Rättel</v>
      </c>
      <c r="G251" s="54" t="str">
        <f aca="false">IF(Mängud!F200="","",Mängud!F200)</f>
        <v>3:0</v>
      </c>
    </row>
    <row r="252" customFormat="false" ht="15.75" hidden="false" customHeight="false" outlineLevel="0" collapsed="false">
      <c r="A252" s="44" t="n">
        <v>300</v>
      </c>
      <c r="C252" s="44" t="n">
        <f aca="false">IF(D252="","",VLOOKUP(D252,Paigutus!$D$4:$F$67,2,FALSE()))</f>
        <v>0</v>
      </c>
      <c r="D252" s="54" t="str">
        <f aca="false">IF(Mängud!E201="","",Mängud!E201)</f>
        <v>Käthlin Vahtel</v>
      </c>
      <c r="E252" s="44" t="n">
        <f aca="false">IF(F252="","",VLOOKUP(F252,Paigutus!$D$4:$F$67,2,FALSE()))</f>
        <v>0</v>
      </c>
      <c r="F252" s="54" t="str">
        <f aca="false">IF(Mängud!E201="","",IF(D252=Mängud!B201,Mängud!C201,Mängud!B201))</f>
        <v>Ene Laur</v>
      </c>
      <c r="G252" s="54" t="str">
        <f aca="false">IF(Mängud!F201="","",Mängud!F201)</f>
        <v>3:2</v>
      </c>
    </row>
    <row r="253" customFormat="false" ht="15.75" hidden="false" customHeight="false" outlineLevel="0" collapsed="false">
      <c r="A253" s="44" t="n">
        <v>301</v>
      </c>
      <c r="C253" s="44" t="n">
        <f aca="false">IF(D253="","",VLOOKUP(D253,Paigutus!$D$4:$F$67,2,FALSE()))</f>
        <v>0</v>
      </c>
      <c r="D253" s="54" t="str">
        <f aca="false">IF(Mängud!E202="","",Mängud!E202)</f>
        <v>Heiki Hansar</v>
      </c>
      <c r="E253" s="44" t="n">
        <f aca="false">IF(F253="","",VLOOKUP(F253,Paigutus!$D$4:$F$67,2,FALSE()))</f>
        <v>0</v>
      </c>
      <c r="F253" s="54" t="str">
        <f aca="false">IF(Mängud!E202="","",IF(D253=Mängud!B202,Mängud!C202,Mängud!B202))</f>
        <v>Maie Enni</v>
      </c>
      <c r="G253" s="54" t="str">
        <f aca="false">IF(Mängud!F202="","",Mängud!F202)</f>
        <v>3:0</v>
      </c>
    </row>
    <row r="254" customFormat="false" ht="15.75" hidden="false" customHeight="false" outlineLevel="0" collapsed="false">
      <c r="A254" s="44" t="n">
        <v>302</v>
      </c>
      <c r="C254" s="44" t="n">
        <f aca="false">IF(D254="","",VLOOKUP(D254,Paigutus!$D$4:$F$67,2,FALSE()))</f>
        <v>0</v>
      </c>
      <c r="D254" s="54" t="str">
        <f aca="false">IF(Mängud!E203="","",Mängud!E203)</f>
        <v>Aksel Laks</v>
      </c>
      <c r="E254" s="44" t="n">
        <f aca="false">IF(F254="","",VLOOKUP(F254,Paigutus!$D$4:$F$67,2,FALSE()))</f>
        <v>0</v>
      </c>
      <c r="F254" s="54" t="str">
        <f aca="false">IF(Mängud!E203="","",IF(D254=Mängud!B203,Mängud!C203,Mängud!B203))</f>
        <v>Ketrin Salumaa</v>
      </c>
      <c r="G254" s="54" t="str">
        <f aca="false">IF(Mängud!F203="","",Mängud!F203)</f>
        <v>3:0</v>
      </c>
    </row>
    <row r="255" customFormat="false" ht="15.75" hidden="false" customHeight="false" outlineLevel="0" collapsed="false">
      <c r="A255" s="44" t="n">
        <v>303</v>
      </c>
      <c r="C255" s="44" t="n">
        <f aca="false">IF(D255="","",VLOOKUP(D255,Paigutus!$D$4:$F$67,2,FALSE()))</f>
        <v>0</v>
      </c>
      <c r="D255" s="54" t="str">
        <f aca="false">IF(Mängud!E204="","",Mängud!E204)</f>
        <v>Andres Somer</v>
      </c>
      <c r="E255" s="44" t="n">
        <f aca="false">IF(F255="","",VLOOKUP(F255,Paigutus!$D$4:$F$67,2,FALSE()))</f>
        <v>0</v>
      </c>
      <c r="F255" s="54" t="str">
        <f aca="false">IF(Mängud!E204="","",IF(D255=Mängud!B204,Mängud!C204,Mängud!B204))</f>
        <v>Almar Rahuoja</v>
      </c>
      <c r="G255" s="54" t="str">
        <f aca="false">IF(Mängud!F204="","",Mängud!F204)</f>
        <v>3:1</v>
      </c>
    </row>
    <row r="256" customFormat="false" ht="15.75" hidden="false" customHeight="false" outlineLevel="0" collapsed="false">
      <c r="A256" s="44" t="n">
        <v>304</v>
      </c>
      <c r="C256" s="44" t="n">
        <f aca="false">IF(D256="","",VLOOKUP(D256,Paigutus!$D$4:$F$67,2,FALSE()))</f>
        <v>0</v>
      </c>
      <c r="D256" s="54" t="str">
        <f aca="false">IF(Mängud!E205="","",Mängud!E205)</f>
        <v>Kristi Kruusimaa</v>
      </c>
      <c r="E256" s="44" t="n">
        <f aca="false">IF(F256="","",VLOOKUP(F256,Paigutus!$D$4:$F$67,2,FALSE()))</f>
        <v>0</v>
      </c>
      <c r="F256" s="54" t="str">
        <f aca="false">IF(Mängud!E205="","",IF(D256=Mängud!B205,Mängud!C205,Mängud!B205))</f>
        <v>Iris Rajasaare</v>
      </c>
      <c r="G256" s="54" t="str">
        <f aca="false">IF(Mängud!F205="","",Mängud!F205)</f>
        <v>3:1</v>
      </c>
    </row>
    <row r="257" customFormat="false" ht="15.75" hidden="false" customHeight="false" outlineLevel="0" collapsed="false">
      <c r="A257" s="44" t="n">
        <v>305</v>
      </c>
      <c r="C257" s="44" t="n">
        <f aca="false">IF(D257="","",VLOOKUP(D257,Paigutus!$D$4:$F$67,2,FALSE()))</f>
        <v>0</v>
      </c>
      <c r="D257" s="54" t="str">
        <f aca="false">IF(Mängud!E206="","",Mängud!E206)</f>
        <v>Aimir Laidma</v>
      </c>
      <c r="E257" s="44" t="n">
        <f aca="false">IF(F257="","",VLOOKUP(F257,Paigutus!$D$4:$F$67,2,FALSE()))</f>
        <v>0</v>
      </c>
      <c r="F257" s="54" t="str">
        <f aca="false">IF(Mängud!E206="","",IF(D257=Mängud!B206,Mängud!C206,Mängud!B206))</f>
        <v>Kalev Puk</v>
      </c>
      <c r="G257" s="54" t="str">
        <f aca="false">IF(Mängud!F206="","",Mängud!F206)</f>
        <v>3:0</v>
      </c>
    </row>
    <row r="258" customFormat="false" ht="15.75" hidden="false" customHeight="false" outlineLevel="0" collapsed="false">
      <c r="A258" s="44" t="n">
        <v>306</v>
      </c>
      <c r="C258" s="44" t="n">
        <f aca="false">IF(D258="","",VLOOKUP(D258,Paigutus!$D$4:$F$67,2,FALSE()))</f>
        <v>0</v>
      </c>
      <c r="D258" s="54" t="str">
        <f aca="false">IF(Mängud!E207="","",Mängud!E207)</f>
        <v>Jaan Lepp</v>
      </c>
      <c r="E258" s="44" t="n">
        <f aca="false">IF(F258="","",VLOOKUP(F258,Paigutus!$D$4:$F$67,2,FALSE()))</f>
        <v>0</v>
      </c>
      <c r="F258" s="54" t="str">
        <f aca="false">IF(Mängud!E207="","",IF(D258=Mängud!B207,Mängud!C207,Mängud!B207))</f>
        <v>Priidu Vaher</v>
      </c>
      <c r="G258" s="54" t="str">
        <f aca="false">IF(Mängud!F207="","",Mängud!F207)</f>
        <v>w.o.</v>
      </c>
    </row>
    <row r="259" customFormat="false" ht="15.75" hidden="false" customHeight="false" outlineLevel="0" collapsed="false">
      <c r="A259" s="44" t="n">
        <v>307</v>
      </c>
      <c r="C259" s="44" t="n">
        <f aca="false">IF(D259="","",VLOOKUP(D259,Paigutus!$D$4:$F$67,2,FALSE()))</f>
        <v>0</v>
      </c>
      <c r="D259" s="54" t="str">
        <f aca="false">IF(Mängud!E208="","",Mängud!E208)</f>
        <v>Lembit Laumets</v>
      </c>
      <c r="E259" s="44" t="n">
        <f aca="false">IF(F259="","",VLOOKUP(F259,Paigutus!$D$4:$F$67,2,FALSE()))</f>
        <v>0</v>
      </c>
      <c r="F259" s="54" t="str">
        <f aca="false">IF(Mängud!E208="","",IF(D259=Mängud!B208,Mängud!C208,Mängud!B208))</f>
        <v>Toivo Uustalo</v>
      </c>
      <c r="G259" s="54" t="str">
        <f aca="false">IF(Mängud!F208="","",Mängud!F208)</f>
        <v>3:0</v>
      </c>
    </row>
    <row r="260" customFormat="false" ht="15.75" hidden="false" customHeight="false" outlineLevel="0" collapsed="false">
      <c r="A260" s="44" t="n">
        <v>308</v>
      </c>
      <c r="C260" s="44" t="n">
        <f aca="false">IF(D260="","",VLOOKUP(D260,Paigutus!$D$4:$F$67,2,FALSE()))</f>
        <v>0</v>
      </c>
      <c r="D260" s="54" t="str">
        <f aca="false">IF(Mängud!E209="","",Mängud!E209)</f>
        <v>Vahur Männa</v>
      </c>
      <c r="E260" s="44" t="n">
        <f aca="false">IF(F260="","",VLOOKUP(F260,Paigutus!$D$4:$F$67,2,FALSE()))</f>
        <v>0</v>
      </c>
      <c r="F260" s="54" t="str">
        <f aca="false">IF(Mängud!E209="","",IF(D260=Mängud!B209,Mängud!C209,Mängud!B209))</f>
        <v>Erik Tõntson</v>
      </c>
      <c r="G260" s="54" t="str">
        <f aca="false">IF(Mängud!F209="","",Mängud!F209)</f>
        <v>w.o.</v>
      </c>
    </row>
    <row r="261" customFormat="false" ht="15.75" hidden="false" customHeight="false" outlineLevel="0" collapsed="false">
      <c r="A261" s="44" t="n">
        <v>309</v>
      </c>
      <c r="C261" s="44" t="n">
        <f aca="false">IF(D261="","",VLOOKUP(D261,Paigutus!$D$4:$F$67,2,FALSE()))</f>
        <v>0</v>
      </c>
      <c r="D261" s="54" t="str">
        <f aca="false">IF(Mängud!E210="","",Mängud!E210)</f>
        <v>Heino Vanker</v>
      </c>
      <c r="E261" s="44" t="n">
        <f aca="false">IF(F261="","",VLOOKUP(F261,Paigutus!$D$4:$F$67,2,FALSE()))</f>
        <v>0</v>
      </c>
      <c r="F261" s="54" t="str">
        <f aca="false">IF(Mängud!E210="","",IF(D261=Mängud!B210,Mängud!C210,Mängud!B210))</f>
        <v>Tiit Laur</v>
      </c>
      <c r="G261" s="54" t="str">
        <f aca="false">IF(Mängud!F210="","",Mängud!F210)</f>
        <v>3:2</v>
      </c>
    </row>
    <row r="262" customFormat="false" ht="15.75" hidden="false" customHeight="false" outlineLevel="0" collapsed="false">
      <c r="A262" s="44" t="n">
        <v>310</v>
      </c>
      <c r="C262" s="44" t="n">
        <f aca="false">IF(D262="","",VLOOKUP(D262,Paigutus!$D$4:$F$67,2,FALSE()))</f>
        <v>0</v>
      </c>
      <c r="D262" s="54" t="str">
        <f aca="false">IF(Mängud!E211="","",Mängud!E211)</f>
        <v>Raivo Roots</v>
      </c>
      <c r="E262" s="44" t="n">
        <f aca="false">IF(F262="","",VLOOKUP(F262,Paigutus!$D$4:$F$67,2,FALSE()))</f>
        <v>0</v>
      </c>
      <c r="F262" s="54" t="str">
        <f aca="false">IF(Mängud!E211="","",IF(D262=Mängud!B211,Mängud!C211,Mängud!B211))</f>
        <v>Oleg Rättel</v>
      </c>
      <c r="G262" s="54" t="str">
        <f aca="false">IF(Mängud!F211="","",Mängud!F211)</f>
        <v>3:2</v>
      </c>
    </row>
    <row r="263" customFormat="false" ht="15.75" hidden="false" customHeight="false" outlineLevel="0" collapsed="false">
      <c r="A263" s="44" t="n">
        <v>311</v>
      </c>
      <c r="C263" s="44" t="n">
        <f aca="false">IF(D263="","",VLOOKUP(D263,Paigutus!$D$4:$F$67,2,FALSE()))</f>
        <v>0</v>
      </c>
      <c r="D263" s="54" t="str">
        <f aca="false">IF(Mängud!E212="","",Mängud!E212)</f>
        <v>Marek Leemet</v>
      </c>
      <c r="E263" s="44" t="n">
        <f aca="false">IF(F263="","",VLOOKUP(F263,Paigutus!$D$4:$F$67,2,FALSE()))</f>
        <v>0</v>
      </c>
      <c r="F263" s="54" t="str">
        <f aca="false">IF(Mängud!E212="","",IF(D263=Mängud!B212,Mängud!C212,Mängud!B212))</f>
        <v>Veljo Mõek</v>
      </c>
      <c r="G263" s="54" t="str">
        <f aca="false">IF(Mängud!F212="","",Mängud!F212)</f>
        <v>3:0</v>
      </c>
    </row>
    <row r="264" customFormat="false" ht="15.75" hidden="false" customHeight="false" outlineLevel="0" collapsed="false">
      <c r="A264" s="44" t="n">
        <v>312</v>
      </c>
      <c r="C264" s="44" t="n">
        <f aca="false">IF(D264="","",VLOOKUP(D264,Paigutus!$D$4:$F$67,2,FALSE()))</f>
        <v>0</v>
      </c>
      <c r="D264" s="54" t="str">
        <f aca="false">IF(Mängud!E213="","",Mängud!E213)</f>
        <v>Mihkel Lasn</v>
      </c>
      <c r="E264" s="44" t="n">
        <f aca="false">IF(F264="","",VLOOKUP(F264,Paigutus!$D$4:$F$67,2,FALSE()))</f>
        <v>0</v>
      </c>
      <c r="F264" s="54" t="str">
        <f aca="false">IF(Mängud!E213="","",IF(D264=Mängud!B213,Mängud!C213,Mängud!B213))</f>
        <v>Kalev Klais</v>
      </c>
      <c r="G264" s="54" t="str">
        <f aca="false">IF(Mängud!F213="","",Mängud!F213)</f>
        <v>w.o.</v>
      </c>
    </row>
    <row r="265" customFormat="false" ht="15.75" hidden="false" customHeight="false" outlineLevel="0" collapsed="false">
      <c r="A265" s="44" t="n">
        <v>313</v>
      </c>
      <c r="C265" s="44" t="n">
        <f aca="false">IF(D265="","",VLOOKUP(D265,Paigutus!$D$4:$F$67,2,FALSE()))</f>
        <v>0</v>
      </c>
      <c r="D265" s="54" t="str">
        <f aca="false">IF(Mängud!E214="","",Mängud!E214)</f>
        <v>Aimar Välja</v>
      </c>
      <c r="E265" s="44" t="n">
        <f aca="false">IF(F265="","",VLOOKUP(F265,Paigutus!$D$4:$F$67,2,FALSE()))</f>
        <v>0</v>
      </c>
      <c r="F265" s="54" t="str">
        <f aca="false">IF(Mängud!E214="","",IF(D265=Mängud!B214,Mängud!C214,Mängud!B214))</f>
        <v>Marika Kotka</v>
      </c>
      <c r="G265" s="54" t="str">
        <f aca="false">IF(Mängud!F214="","",Mängud!F214)</f>
        <v>3:1</v>
      </c>
    </row>
    <row r="266" customFormat="false" ht="15.75" hidden="false" customHeight="false" outlineLevel="0" collapsed="false">
      <c r="A266" s="44" t="n">
        <v>314</v>
      </c>
      <c r="C266" s="44" t="n">
        <f aca="false">IF(D266="","",VLOOKUP(D266,Paigutus!$D$4:$F$67,2,FALSE()))</f>
        <v>0</v>
      </c>
      <c r="D266" s="54" t="str">
        <f aca="false">IF(Mängud!E215="","",Mängud!E215)</f>
        <v>Vladimir Sastin</v>
      </c>
      <c r="E266" s="44" t="n">
        <f aca="false">IF(F266="","",VLOOKUP(F266,Paigutus!$D$4:$F$67,2,FALSE()))</f>
        <v>0</v>
      </c>
      <c r="F266" s="54" t="str">
        <f aca="false">IF(Mängud!E215="","",IF(D266=Mängud!B215,Mängud!C215,Mängud!B215))</f>
        <v>Riho Strazev</v>
      </c>
      <c r="G266" s="54" t="str">
        <f aca="false">IF(Mängud!F215="","",Mängud!F215)</f>
        <v>3:0</v>
      </c>
    </row>
    <row r="267" customFormat="false" ht="15.75" hidden="false" customHeight="false" outlineLevel="0" collapsed="false">
      <c r="A267" s="44" t="n">
        <v>315</v>
      </c>
      <c r="C267" s="44" t="n">
        <f aca="false">IF(D267="","",VLOOKUP(D267,Paigutus!$D$4:$F$67,2,FALSE()))</f>
        <v>0</v>
      </c>
      <c r="D267" s="54" t="str">
        <f aca="false">IF(Mängud!E216="","",Mängud!E216)</f>
        <v>Allar Oviir</v>
      </c>
      <c r="E267" s="44" t="n">
        <f aca="false">IF(F267="","",VLOOKUP(F267,Paigutus!$D$4:$F$67,2,FALSE()))</f>
        <v>0</v>
      </c>
      <c r="F267" s="54" t="str">
        <f aca="false">IF(Mängud!E216="","",IF(D267=Mängud!B216,Mängud!C216,Mängud!B216))</f>
        <v>Siim Arak</v>
      </c>
      <c r="G267" s="54" t="str">
        <f aca="false">IF(Mängud!F216="","",Mängud!F216)</f>
        <v>3:1</v>
      </c>
    </row>
    <row r="268" customFormat="false" ht="15.75" hidden="false" customHeight="false" outlineLevel="0" collapsed="false">
      <c r="A268" s="44" t="n">
        <v>316</v>
      </c>
      <c r="C268" s="44" t="n">
        <f aca="false">IF(D268="","",VLOOKUP(D268,Paigutus!$D$4:$F$67,2,FALSE()))</f>
        <v>0</v>
      </c>
      <c r="D268" s="54" t="str">
        <f aca="false">IF(Mängud!E217="","",Mängud!E217)</f>
        <v>Jaanus Mölder</v>
      </c>
      <c r="E268" s="44" t="n">
        <f aca="false">IF(F268="","",VLOOKUP(F268,Paigutus!$D$4:$F$67,2,FALSE()))</f>
        <v>0</v>
      </c>
      <c r="F268" s="54" t="str">
        <f aca="false">IF(Mängud!E217="","",IF(D268=Mängud!B217,Mängud!C217,Mängud!B217))</f>
        <v>Jüri Vahtra</v>
      </c>
      <c r="G268" s="54" t="str">
        <f aca="false">IF(Mängud!F217="","",Mängud!F217)</f>
        <v>3:1</v>
      </c>
    </row>
    <row r="269" customFormat="false" ht="15.75" hidden="false" customHeight="false" outlineLevel="0" collapsed="false">
      <c r="A269" s="44" t="n">
        <v>317</v>
      </c>
      <c r="C269" s="44" t="n">
        <f aca="false">IF(D269="","",VLOOKUP(D269,Paigutus!$D$4:$F$67,2,FALSE()))</f>
        <v>0</v>
      </c>
      <c r="D269" s="54" t="str">
        <f aca="false">IF(Mängud!E218="","",Mängud!E218)</f>
        <v>Veiko Ristissaar</v>
      </c>
      <c r="E269" s="44" t="n">
        <f aca="false">IF(F269="","",VLOOKUP(F269,Paigutus!$D$4:$F$67,2,FALSE()))</f>
        <v>0</v>
      </c>
      <c r="F269" s="54" t="str">
        <f aca="false">IF(Mängud!E218="","",IF(D269=Mängud!B218,Mängud!C218,Mängud!B218))</f>
        <v>Arak Mihkel</v>
      </c>
      <c r="G269" s="54" t="str">
        <f aca="false">IF(Mängud!F218="","",Mängud!F218)</f>
        <v>3:0</v>
      </c>
    </row>
    <row r="270" customFormat="false" ht="15.75" hidden="false" customHeight="false" outlineLevel="0" collapsed="false">
      <c r="A270" s="44" t="n">
        <v>318</v>
      </c>
      <c r="C270" s="44" t="n">
        <f aca="false">IF(D270="","",VLOOKUP(D270,Paigutus!$D$4:$F$67,2,FALSE()))</f>
        <v>0</v>
      </c>
      <c r="D270" s="54" t="str">
        <f aca="false">IF(Mängud!E219="","",Mängud!E219)</f>
        <v>Ardi Mets</v>
      </c>
      <c r="E270" s="44" t="n">
        <f aca="false">IF(F270="","",VLOOKUP(F270,Paigutus!$D$4:$F$67,2,FALSE()))</f>
        <v>0</v>
      </c>
      <c r="F270" s="54" t="str">
        <f aca="false">IF(Mängud!E219="","",IF(D270=Mängud!B219,Mängud!C219,Mängud!B219))</f>
        <v>Priit Eiver</v>
      </c>
      <c r="G270" s="54" t="str">
        <f aca="false">IF(Mängud!F219="","",Mängud!F219)</f>
        <v>3:1</v>
      </c>
    </row>
    <row r="271" customFormat="false" ht="15.75" hidden="false" customHeight="false" outlineLevel="0" collapsed="false">
      <c r="A271" s="44" t="n">
        <v>319</v>
      </c>
      <c r="C271" s="44" t="n">
        <f aca="false">IF(D271="","",VLOOKUP(D271,Paigutus!$D$4:$F$67,2,FALSE()))</f>
        <v>0</v>
      </c>
      <c r="D271" s="54" t="str">
        <f aca="false">IF(Mängud!E220="","",Mängud!E220)</f>
        <v>Heino Kruusement</v>
      </c>
      <c r="E271" s="44" t="n">
        <f aca="false">IF(F271="","",VLOOKUP(F271,Paigutus!$D$4:$F$67,2,FALSE()))</f>
        <v>0</v>
      </c>
      <c r="F271" s="54" t="str">
        <f aca="false">IF(Mängud!E220="","",IF(D271=Mängud!B220,Mängud!C220,Mängud!B220))</f>
        <v>Ants Hendrikson</v>
      </c>
      <c r="G271" s="54" t="str">
        <f aca="false">IF(Mängud!F220="","",Mängud!F220)</f>
        <v>3:1</v>
      </c>
    </row>
    <row r="272" customFormat="false" ht="15.75" hidden="false" customHeight="false" outlineLevel="0" collapsed="false">
      <c r="A272" s="44" t="n">
        <v>320</v>
      </c>
      <c r="C272" s="44" t="n">
        <f aca="false">IF(D272="","",VLOOKUP(D272,Paigutus!$D$4:$F$67,2,FALSE()))</f>
        <v>0</v>
      </c>
      <c r="D272" s="54" t="str">
        <f aca="false">IF(Mängud!E221="","",Mängud!E221)</f>
        <v>Imre Korsen</v>
      </c>
      <c r="E272" s="44" t="n">
        <f aca="false">IF(F272="","",VLOOKUP(F272,Paigutus!$D$4:$F$67,2,FALSE()))</f>
        <v>0</v>
      </c>
      <c r="F272" s="54" t="str">
        <f aca="false">IF(Mängud!E221="","",IF(D272=Mängud!B221,Mängud!C221,Mängud!B221))</f>
        <v>Reino Ristissaar</v>
      </c>
      <c r="G272" s="54" t="str">
        <f aca="false">IF(Mängud!F221="","",Mängud!F221)</f>
        <v>3:1</v>
      </c>
    </row>
    <row r="273" customFormat="false" ht="15.75" hidden="false" customHeight="false" outlineLevel="0" collapsed="false">
      <c r="A273" s="44" t="n">
        <v>321</v>
      </c>
      <c r="C273" s="44" t="n">
        <f aca="false">IF(D273="","",VLOOKUP(D273,Paigutus!$D$4:$F$67,2,FALSE()))</f>
        <v>0</v>
      </c>
      <c r="D273" s="54" t="str">
        <f aca="false">IF(Mängud!E222="","",Mängud!E222)</f>
        <v>Ketrin Salumaa</v>
      </c>
      <c r="E273" s="44" t="n">
        <f aca="false">IF(F273="","",VLOOKUP(F273,Paigutus!$D$4:$F$67,2,FALSE()))</f>
        <v>0</v>
      </c>
      <c r="F273" s="54" t="str">
        <f aca="false">IF(Mängud!E222="","",IF(D273=Mängud!B222,Mängud!C222,Mängud!B222))</f>
        <v>Almar Rahuoja</v>
      </c>
      <c r="G273" s="54" t="str">
        <f aca="false">IF(Mängud!F222="","",Mängud!F222)</f>
        <v>w.o.</v>
      </c>
    </row>
    <row r="274" customFormat="false" ht="15.75" hidden="false" customHeight="false" outlineLevel="0" collapsed="false">
      <c r="A274" s="44" t="n">
        <v>322</v>
      </c>
      <c r="C274" s="44" t="n">
        <f aca="false">IF(D274="","",VLOOKUP(D274,Paigutus!$D$4:$F$67,2,FALSE()))</f>
        <v>0</v>
      </c>
      <c r="D274" s="54" t="str">
        <f aca="false">IF(Mängud!E223="","",Mängud!E223)</f>
        <v>Aksel Laks</v>
      </c>
      <c r="E274" s="44" t="n">
        <f aca="false">IF(F274="","",VLOOKUP(F274,Paigutus!$D$4:$F$67,2,FALSE()))</f>
        <v>0</v>
      </c>
      <c r="F274" s="54" t="str">
        <f aca="false">IF(Mängud!E223="","",IF(D274=Mängud!B223,Mängud!C223,Mängud!B223))</f>
        <v>Andres Somer</v>
      </c>
      <c r="G274" s="54" t="str">
        <f aca="false">IF(Mängud!F223="","",Mängud!F223)</f>
        <v>3:0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3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L35" activeCellId="0" sqref="L35"/>
    </sheetView>
  </sheetViews>
  <sheetFormatPr defaultRowHeight="12.75" outlineLevelRow="0" outlineLevelCol="0"/>
  <cols>
    <col collapsed="false" customWidth="true" hidden="false" outlineLevel="0" max="1" min="1" style="9" width="2.7"/>
    <col collapsed="false" customWidth="true" hidden="false" outlineLevel="0" max="18" min="2" style="9" width="5.7"/>
    <col collapsed="false" customWidth="true" hidden="false" outlineLevel="0" max="19" min="19" style="9" width="5.98"/>
    <col collapsed="false" customWidth="true" hidden="false" outlineLevel="0" max="20" min="20" style="9" width="4.13"/>
    <col collapsed="false" customWidth="true" hidden="false" outlineLevel="0" max="21" min="21" style="9" width="9.13"/>
    <col collapsed="false" customWidth="true" hidden="false" outlineLevel="0" max="27" min="22" style="6" width="9.13"/>
    <col collapsed="false" customWidth="true" hidden="false" outlineLevel="0" max="257" min="28" style="9" width="9.13"/>
    <col collapsed="false" customWidth="true" hidden="false" outlineLevel="0" max="1025" min="258" style="0" width="9.13"/>
  </cols>
  <sheetData>
    <row r="1" customFormat="false" ht="12.75" hidden="false" customHeight="false" outlineLevel="0" collapsed="false">
      <c r="A1" s="10" t="n">
        <v>1</v>
      </c>
      <c r="B1" s="11" t="str">
        <f aca="false">Paigutus!B4&amp;" "&amp;Paigutus!C4</f>
        <v>Taago Puntso</v>
      </c>
      <c r="C1" s="11"/>
      <c r="D1" s="11"/>
      <c r="J1" s="12" t="s">
        <v>109</v>
      </c>
      <c r="K1" s="12"/>
      <c r="L1" s="12"/>
      <c r="M1" s="12"/>
    </row>
    <row r="2" customFormat="false" ht="12.75" hidden="false" customHeight="false" outlineLevel="0" collapsed="false">
      <c r="D2" s="13" t="n">
        <v>101</v>
      </c>
      <c r="E2" s="14" t="str">
        <f aca="false">IF(Mängud!E2="","",Mängud!E2)</f>
        <v>Taago Puntso</v>
      </c>
      <c r="F2" s="14"/>
      <c r="G2" s="14"/>
    </row>
    <row r="3" customFormat="false" ht="12.75" hidden="false" customHeight="false" outlineLevel="0" collapsed="false">
      <c r="A3" s="10" t="n">
        <v>64</v>
      </c>
      <c r="B3" s="15" t="str">
        <f aca="false">Paigutus!B67&amp;" "&amp;Paigutus!C67</f>
        <v>Mängija 10</v>
      </c>
      <c r="C3" s="15"/>
      <c r="D3" s="15"/>
      <c r="E3" s="16"/>
      <c r="F3" s="17" t="str">
        <f aca="false">IF(Mängud!F2="","",Mängud!F2)</f>
        <v>w.o.</v>
      </c>
      <c r="G3" s="13"/>
    </row>
    <row r="4" customFormat="false" ht="12.75" hidden="false" customHeight="false" outlineLevel="0" collapsed="false">
      <c r="G4" s="18" t="n">
        <v>133</v>
      </c>
      <c r="H4" s="14" t="str">
        <f aca="false">IF(Mängud!E34="","",Mängud!E34)</f>
        <v>Taago Puntso</v>
      </c>
      <c r="I4" s="14"/>
      <c r="J4" s="14"/>
    </row>
    <row r="5" customFormat="false" ht="12.75" hidden="false" customHeight="false" outlineLevel="0" collapsed="false">
      <c r="A5" s="10" t="n">
        <v>33</v>
      </c>
      <c r="B5" s="11" t="str">
        <f aca="false">Paigutus!B36&amp;" "&amp;Paigutus!C36</f>
        <v>Kristi Kruusimaa</v>
      </c>
      <c r="C5" s="11"/>
      <c r="D5" s="11"/>
      <c r="G5" s="18"/>
      <c r="H5" s="16"/>
      <c r="I5" s="17" t="str">
        <f aca="false">IF(Mängud!F34="","",Mängud!F34)</f>
        <v>3:0</v>
      </c>
      <c r="J5" s="13"/>
    </row>
    <row r="6" customFormat="false" ht="12.75" hidden="false" customHeight="false" outlineLevel="0" collapsed="false">
      <c r="D6" s="13" t="n">
        <v>102</v>
      </c>
      <c r="E6" s="14" t="str">
        <f aca="false">IF(Mängud!E3="","",Mängud!E3)</f>
        <v>Vahur Männa</v>
      </c>
      <c r="F6" s="14"/>
      <c r="G6" s="14"/>
      <c r="H6" s="19"/>
      <c r="J6" s="18"/>
    </row>
    <row r="7" customFormat="false" ht="12.75" hidden="false" customHeight="false" outlineLevel="0" collapsed="false">
      <c r="A7" s="10" t="n">
        <v>32</v>
      </c>
      <c r="B7" s="15" t="str">
        <f aca="false">Paigutus!B35&amp;" "&amp;Paigutus!C35</f>
        <v>Vahur Männa</v>
      </c>
      <c r="C7" s="15"/>
      <c r="D7" s="15"/>
      <c r="E7" s="16"/>
      <c r="F7" s="17" t="str">
        <f aca="false">IF(Mängud!F3="","",Mängud!F3)</f>
        <v>3:0</v>
      </c>
      <c r="G7" s="20"/>
      <c r="H7" s="21"/>
      <c r="J7" s="18"/>
    </row>
    <row r="8" customFormat="false" ht="12.75" hidden="false" customHeight="false" outlineLevel="0" collapsed="false">
      <c r="J8" s="18" t="n">
        <v>165</v>
      </c>
      <c r="K8" s="14" t="str">
        <f aca="false">IF(Mängud!E66="","",Mängud!E66)</f>
        <v>Taago Puntso</v>
      </c>
      <c r="L8" s="14"/>
      <c r="M8" s="14"/>
    </row>
    <row r="9" customFormat="false" ht="12.75" hidden="false" customHeight="false" outlineLevel="0" collapsed="false">
      <c r="A9" s="10" t="n">
        <v>17</v>
      </c>
      <c r="B9" s="11" t="str">
        <f aca="false">Paigutus!B20&amp;" "&amp;Paigutus!C20</f>
        <v>Jüri Vahtra</v>
      </c>
      <c r="C9" s="11"/>
      <c r="D9" s="11"/>
      <c r="J9" s="18"/>
      <c r="K9" s="16"/>
      <c r="L9" s="17" t="str">
        <f aca="false">IF(Mängud!F66="","",Mängud!F66)</f>
        <v>3:0</v>
      </c>
      <c r="M9" s="13"/>
    </row>
    <row r="10" customFormat="false" ht="12.75" hidden="false" customHeight="false" outlineLevel="0" collapsed="false">
      <c r="D10" s="13" t="n">
        <v>103</v>
      </c>
      <c r="E10" s="14" t="str">
        <f aca="false">IF(Mängud!E4="","",Mängud!E4)</f>
        <v>Jüri Vahtra</v>
      </c>
      <c r="F10" s="14"/>
      <c r="G10" s="14"/>
      <c r="J10" s="18"/>
      <c r="M10" s="18"/>
    </row>
    <row r="11" customFormat="false" ht="12.75" hidden="false" customHeight="false" outlineLevel="0" collapsed="false">
      <c r="A11" s="10" t="n">
        <v>48</v>
      </c>
      <c r="B11" s="15" t="str">
        <f aca="false">Paigutus!B51&amp;" "&amp;Paigutus!C51</f>
        <v>Marek Leemet</v>
      </c>
      <c r="C11" s="15"/>
      <c r="D11" s="15"/>
      <c r="E11" s="16"/>
      <c r="F11" s="17" t="str">
        <f aca="false">IF(Mängud!F4="","",Mängud!F4)</f>
        <v>3:2</v>
      </c>
      <c r="G11" s="13"/>
      <c r="J11" s="18"/>
      <c r="M11" s="18"/>
    </row>
    <row r="12" customFormat="false" ht="12.75" hidden="false" customHeight="false" outlineLevel="0" collapsed="false">
      <c r="G12" s="18" t="n">
        <v>134</v>
      </c>
      <c r="H12" s="14" t="str">
        <f aca="false">IF(Mängud!E35="","",Mängud!E35)</f>
        <v>Jüri Vahtra</v>
      </c>
      <c r="I12" s="14"/>
      <c r="J12" s="14"/>
      <c r="K12" s="19"/>
      <c r="M12" s="18"/>
    </row>
    <row r="13" customFormat="false" ht="12.75" hidden="false" customHeight="false" outlineLevel="0" collapsed="false">
      <c r="A13" s="10" t="n">
        <v>49</v>
      </c>
      <c r="B13" s="11" t="str">
        <f aca="false">Paigutus!B52&amp;" "&amp;Paigutus!C52</f>
        <v>Taivo Koitla</v>
      </c>
      <c r="C13" s="11"/>
      <c r="D13" s="11"/>
      <c r="G13" s="18"/>
      <c r="H13" s="16"/>
      <c r="I13" s="17" t="str">
        <f aca="false">IF(Mängud!F35="","",Mängud!F35)</f>
        <v>3:2</v>
      </c>
      <c r="J13" s="20"/>
      <c r="K13" s="21"/>
      <c r="M13" s="18"/>
    </row>
    <row r="14" customFormat="false" ht="12.75" hidden="false" customHeight="false" outlineLevel="0" collapsed="false">
      <c r="D14" s="13" t="n">
        <v>104</v>
      </c>
      <c r="E14" s="14" t="str">
        <f aca="false">IF(Mängud!E5="","",Mängud!E5)</f>
        <v>Priit Eiver</v>
      </c>
      <c r="F14" s="14"/>
      <c r="G14" s="14"/>
      <c r="H14" s="19"/>
      <c r="M14" s="18"/>
    </row>
    <row r="15" customFormat="false" ht="12.75" hidden="false" customHeight="false" outlineLevel="0" collapsed="false">
      <c r="A15" s="10" t="n">
        <v>16</v>
      </c>
      <c r="B15" s="15" t="str">
        <f aca="false">Paigutus!B19&amp;" "&amp;Paigutus!C19</f>
        <v>Priit Eiver</v>
      </c>
      <c r="C15" s="15"/>
      <c r="D15" s="15"/>
      <c r="E15" s="16"/>
      <c r="F15" s="17" t="str">
        <f aca="false">IF(Mängud!F5="","",Mängud!F5)</f>
        <v>3:0</v>
      </c>
      <c r="G15" s="20"/>
      <c r="H15" s="21"/>
      <c r="M15" s="18"/>
    </row>
    <row r="16" customFormat="false" ht="12.75" hidden="false" customHeight="false" outlineLevel="0" collapsed="false">
      <c r="M16" s="18" t="n">
        <v>221</v>
      </c>
      <c r="N16" s="14" t="str">
        <f aca="false">IF(Mängud!E122="","",Mängud!E122)</f>
        <v>Taago Puntso</v>
      </c>
      <c r="O16" s="14"/>
      <c r="P16" s="14"/>
    </row>
    <row r="17" customFormat="false" ht="12.75" hidden="false" customHeight="false" outlineLevel="0" collapsed="false">
      <c r="A17" s="10" t="n">
        <v>9</v>
      </c>
      <c r="B17" s="11" t="str">
        <f aca="false">Paigutus!B12&amp;" "&amp;Paigutus!C12</f>
        <v>Allar Oviir</v>
      </c>
      <c r="C17" s="11"/>
      <c r="D17" s="11"/>
      <c r="M17" s="18"/>
      <c r="N17" s="16"/>
      <c r="O17" s="17" t="str">
        <f aca="false">IF(Mängud!F122="","",Mängud!F122)</f>
        <v>3:0</v>
      </c>
      <c r="P17" s="13"/>
    </row>
    <row r="18" customFormat="false" ht="12.75" hidden="false" customHeight="false" outlineLevel="0" collapsed="false">
      <c r="D18" s="13" t="n">
        <v>105</v>
      </c>
      <c r="E18" s="14" t="str">
        <f aca="false">IF(Mängud!E6="","",Mängud!E6)</f>
        <v>Allar Oviir</v>
      </c>
      <c r="F18" s="14"/>
      <c r="G18" s="14"/>
      <c r="M18" s="18"/>
      <c r="P18" s="18"/>
    </row>
    <row r="19" customFormat="false" ht="12.75" hidden="false" customHeight="false" outlineLevel="0" collapsed="false">
      <c r="A19" s="10" t="n">
        <v>56</v>
      </c>
      <c r="B19" s="15" t="str">
        <f aca="false">Paigutus!B59&amp;" "&amp;Paigutus!C59</f>
        <v>Mängija 2</v>
      </c>
      <c r="C19" s="15"/>
      <c r="D19" s="15"/>
      <c r="E19" s="16"/>
      <c r="F19" s="17" t="str">
        <f aca="false">IF(Mängud!F6="","",Mängud!F6)</f>
        <v>w.o.</v>
      </c>
      <c r="G19" s="13"/>
      <c r="M19" s="18"/>
      <c r="P19" s="18"/>
    </row>
    <row r="20" customFormat="false" ht="12.75" hidden="false" customHeight="false" outlineLevel="0" collapsed="false">
      <c r="G20" s="18" t="n">
        <v>135</v>
      </c>
      <c r="H20" s="14" t="str">
        <f aca="false">IF(Mängud!E36="","",Mängud!E36)</f>
        <v>Allar Oviir</v>
      </c>
      <c r="I20" s="14"/>
      <c r="J20" s="14"/>
      <c r="M20" s="18"/>
      <c r="P20" s="18"/>
    </row>
    <row r="21" customFormat="false" ht="12.75" hidden="false" customHeight="false" outlineLevel="0" collapsed="false">
      <c r="A21" s="10" t="n">
        <v>41</v>
      </c>
      <c r="B21" s="11" t="str">
        <f aca="false">Paigutus!B44&amp;" "&amp;Paigutus!C44</f>
        <v>Käthlin Vahtel</v>
      </c>
      <c r="C21" s="11"/>
      <c r="D21" s="11"/>
      <c r="G21" s="18"/>
      <c r="H21" s="16"/>
      <c r="I21" s="17" t="str">
        <f aca="false">IF(Mängud!F36="","",Mängud!F36)</f>
        <v>3:0</v>
      </c>
      <c r="J21" s="13"/>
      <c r="M21" s="18"/>
      <c r="P21" s="18"/>
    </row>
    <row r="22" customFormat="false" ht="12.75" hidden="false" customHeight="false" outlineLevel="0" collapsed="false">
      <c r="D22" s="13" t="n">
        <v>106</v>
      </c>
      <c r="E22" s="22" t="str">
        <f aca="false">IF(Mängud!E7="","",Mängud!E7)</f>
        <v>Ene Laur</v>
      </c>
      <c r="F22" s="22"/>
      <c r="G22" s="22"/>
      <c r="J22" s="18"/>
      <c r="M22" s="18"/>
      <c r="P22" s="18"/>
    </row>
    <row r="23" customFormat="false" ht="12.75" hidden="false" customHeight="false" outlineLevel="0" collapsed="false">
      <c r="A23" s="10" t="n">
        <v>24</v>
      </c>
      <c r="B23" s="15" t="str">
        <f aca="false">Paigutus!B27&amp;" "&amp;Paigutus!C27</f>
        <v>Ene Laur</v>
      </c>
      <c r="C23" s="15"/>
      <c r="D23" s="15"/>
      <c r="E23" s="16"/>
      <c r="F23" s="17" t="str">
        <f aca="false">IF(Mängud!F7="","",Mängud!F7)</f>
        <v>3:0</v>
      </c>
      <c r="G23" s="20"/>
      <c r="H23" s="21"/>
      <c r="J23" s="18"/>
      <c r="M23" s="18"/>
      <c r="P23" s="18"/>
    </row>
    <row r="24" customFormat="false" ht="12.75" hidden="false" customHeight="false" outlineLevel="0" collapsed="false">
      <c r="J24" s="18" t="n">
        <v>166</v>
      </c>
      <c r="K24" s="14" t="str">
        <f aca="false">IF(Mängud!E67="","",Mängud!E67)</f>
        <v>Ants Hendrikson</v>
      </c>
      <c r="L24" s="14"/>
      <c r="M24" s="14"/>
      <c r="N24" s="19"/>
      <c r="P24" s="18"/>
    </row>
    <row r="25" customFormat="false" ht="12.75" hidden="false" customHeight="false" outlineLevel="0" collapsed="false">
      <c r="A25" s="10" t="n">
        <v>25</v>
      </c>
      <c r="B25" s="11" t="str">
        <f aca="false">Paigutus!B28&amp;" "&amp;Paigutus!C28</f>
        <v>Erik Tõntson</v>
      </c>
      <c r="C25" s="11"/>
      <c r="D25" s="11"/>
      <c r="J25" s="18"/>
      <c r="K25" s="16"/>
      <c r="L25" s="17" t="str">
        <f aca="false">IF(Mängud!F67="","",Mängud!F67)</f>
        <v>3:1</v>
      </c>
      <c r="M25" s="20"/>
      <c r="N25" s="21"/>
      <c r="P25" s="18"/>
    </row>
    <row r="26" customFormat="false" ht="12.75" hidden="false" customHeight="false" outlineLevel="0" collapsed="false">
      <c r="D26" s="13" t="n">
        <v>107</v>
      </c>
      <c r="E26" s="14" t="str">
        <f aca="false">IF(Mängud!E8="","",Mängud!E8)</f>
        <v>Kalev Puk</v>
      </c>
      <c r="F26" s="14"/>
      <c r="G26" s="14"/>
      <c r="J26" s="18"/>
      <c r="P26" s="18"/>
    </row>
    <row r="27" customFormat="false" ht="12.75" hidden="false" customHeight="false" outlineLevel="0" collapsed="false">
      <c r="A27" s="10" t="n">
        <v>40</v>
      </c>
      <c r="B27" s="15" t="str">
        <f aca="false">Paigutus!B43&amp;" "&amp;Paigutus!C43</f>
        <v>Kalev Puk</v>
      </c>
      <c r="C27" s="15"/>
      <c r="D27" s="15"/>
      <c r="E27" s="16"/>
      <c r="F27" s="17" t="str">
        <f aca="false">IF(Mängud!F8="","",Mängud!F8)</f>
        <v>3:1</v>
      </c>
      <c r="G27" s="13"/>
      <c r="J27" s="18"/>
      <c r="P27" s="18"/>
    </row>
    <row r="28" customFormat="false" ht="12.75" hidden="false" customHeight="false" outlineLevel="0" collapsed="false">
      <c r="G28" s="18" t="n">
        <v>136</v>
      </c>
      <c r="H28" s="14" t="str">
        <f aca="false">IF(Mängud!E37="","",Mängud!E37)</f>
        <v>Ants Hendrikson</v>
      </c>
      <c r="I28" s="14"/>
      <c r="J28" s="14"/>
      <c r="K28" s="19"/>
      <c r="P28" s="18"/>
    </row>
    <row r="29" customFormat="false" ht="12.75" hidden="false" customHeight="false" outlineLevel="0" collapsed="false">
      <c r="A29" s="10" t="n">
        <v>57</v>
      </c>
      <c r="B29" s="11" t="str">
        <f aca="false">Paigutus!B60&amp;" "&amp;Paigutus!C60</f>
        <v>Mängija 3</v>
      </c>
      <c r="C29" s="11"/>
      <c r="D29" s="11"/>
      <c r="G29" s="18"/>
      <c r="H29" s="16"/>
      <c r="I29" s="17" t="str">
        <f aca="false">IF(Mängud!F37="","",Mängud!F37)</f>
        <v>3:0</v>
      </c>
      <c r="J29" s="20"/>
      <c r="K29" s="21"/>
      <c r="P29" s="18"/>
    </row>
    <row r="30" customFormat="false" ht="12.75" hidden="false" customHeight="false" outlineLevel="0" collapsed="false">
      <c r="D30" s="13" t="n">
        <v>108</v>
      </c>
      <c r="E30" s="22" t="str">
        <f aca="false">IF(Mängud!E9="","",Mängud!E9)</f>
        <v>Ants Hendrikson</v>
      </c>
      <c r="F30" s="22"/>
      <c r="G30" s="22"/>
      <c r="P30" s="18"/>
    </row>
    <row r="31" customFormat="false" ht="12.75" hidden="false" customHeight="false" outlineLevel="0" collapsed="false">
      <c r="A31" s="10" t="n">
        <v>8</v>
      </c>
      <c r="B31" s="15" t="str">
        <f aca="false">Paigutus!B11&amp;" "&amp;Paigutus!C11</f>
        <v>Ants Hendrikson</v>
      </c>
      <c r="C31" s="15"/>
      <c r="D31" s="15"/>
      <c r="E31" s="16"/>
      <c r="F31" s="17" t="str">
        <f aca="false">IF(Mängud!F9="","",Mängud!F9)</f>
        <v>w.o.</v>
      </c>
      <c r="G31" s="20"/>
      <c r="H31" s="21"/>
      <c r="P31" s="18"/>
    </row>
    <row r="32" customFormat="false" ht="12.75" hidden="false" customHeight="false" outlineLevel="0" collapsed="false">
      <c r="P32" s="18" t="n">
        <v>261</v>
      </c>
      <c r="Q32" s="14" t="str">
        <f aca="false">IF(Mängud!E162="","",Mängud!E162)</f>
        <v>Taago Puntso</v>
      </c>
      <c r="R32" s="14"/>
      <c r="S32" s="14"/>
      <c r="T32" s="10" t="s">
        <v>110</v>
      </c>
    </row>
    <row r="33" customFormat="false" ht="12.75" hidden="false" customHeight="false" outlineLevel="0" collapsed="false">
      <c r="A33" s="10" t="n">
        <v>5</v>
      </c>
      <c r="B33" s="11" t="str">
        <f aca="false">Paigutus!B8&amp;" "&amp;Paigutus!C8</f>
        <v>Veiko Ristissaar</v>
      </c>
      <c r="C33" s="11"/>
      <c r="D33" s="11"/>
      <c r="P33" s="18"/>
      <c r="Q33" s="16"/>
      <c r="R33" s="17" t="str">
        <f aca="false">IF(Mängud!F162="","",Mängud!F162)</f>
        <v>3:0</v>
      </c>
    </row>
    <row r="34" customFormat="false" ht="12.75" hidden="false" customHeight="false" outlineLevel="0" collapsed="false">
      <c r="D34" s="13" t="n">
        <v>109</v>
      </c>
      <c r="E34" s="14" t="str">
        <f aca="false">IF(Mängud!E10="","",Mängud!E10)</f>
        <v>Veiko Ristissaar</v>
      </c>
      <c r="F34" s="14"/>
      <c r="G34" s="14"/>
      <c r="P34" s="18"/>
    </row>
    <row r="35" customFormat="false" ht="12.75" hidden="false" customHeight="false" outlineLevel="0" collapsed="false">
      <c r="A35" s="10" t="n">
        <v>60</v>
      </c>
      <c r="B35" s="15" t="str">
        <f aca="false">Paigutus!B63&amp;" "&amp;Paigutus!C63</f>
        <v>Mängija 6</v>
      </c>
      <c r="C35" s="15"/>
      <c r="D35" s="15"/>
      <c r="E35" s="16"/>
      <c r="F35" s="17" t="str">
        <f aca="false">IF(Mängud!F10="","",Mängud!F10)</f>
        <v>w.o.</v>
      </c>
      <c r="G35" s="13"/>
      <c r="P35" s="18"/>
    </row>
    <row r="36" customFormat="false" ht="12.75" hidden="false" customHeight="false" outlineLevel="0" collapsed="false">
      <c r="G36" s="18" t="n">
        <v>137</v>
      </c>
      <c r="H36" s="14" t="str">
        <f aca="false">IF(Mängud!E38="","",Mängud!E38)</f>
        <v>Veiko Ristissaar</v>
      </c>
      <c r="I36" s="14"/>
      <c r="J36" s="14"/>
      <c r="P36" s="18"/>
    </row>
    <row r="37" customFormat="false" ht="12.75" hidden="false" customHeight="false" outlineLevel="0" collapsed="false">
      <c r="A37" s="10" t="n">
        <v>37</v>
      </c>
      <c r="B37" s="11" t="str">
        <f aca="false">Paigutus!B40&amp;" "&amp;Paigutus!C40</f>
        <v>Toivo Uustalo</v>
      </c>
      <c r="C37" s="11"/>
      <c r="D37" s="11"/>
      <c r="G37" s="18"/>
      <c r="H37" s="16"/>
      <c r="I37" s="17" t="str">
        <f aca="false">IF(Mängud!F38="","",Mängud!F38)</f>
        <v>3:0</v>
      </c>
      <c r="J37" s="13"/>
      <c r="P37" s="18"/>
    </row>
    <row r="38" customFormat="false" ht="12.75" hidden="false" customHeight="false" outlineLevel="0" collapsed="false">
      <c r="D38" s="13" t="n">
        <v>110</v>
      </c>
      <c r="E38" s="14" t="str">
        <f aca="false">IF(Mängud!E11="","",Mängud!E11)</f>
        <v>Heino Vanker</v>
      </c>
      <c r="F38" s="14"/>
      <c r="G38" s="14"/>
      <c r="H38" s="19"/>
      <c r="J38" s="18"/>
      <c r="P38" s="18"/>
    </row>
    <row r="39" customFormat="false" ht="12.75" hidden="false" customHeight="false" outlineLevel="0" collapsed="false">
      <c r="A39" s="10" t="n">
        <v>28</v>
      </c>
      <c r="B39" s="15" t="str">
        <f aca="false">Paigutus!B31&amp;" "&amp;Paigutus!C31</f>
        <v>Heino Vanker</v>
      </c>
      <c r="C39" s="15"/>
      <c r="D39" s="15"/>
      <c r="E39" s="16"/>
      <c r="F39" s="17" t="str">
        <f aca="false">IF(Mängud!F11="","",Mängud!F11)</f>
        <v>3:0</v>
      </c>
      <c r="G39" s="20"/>
      <c r="H39" s="21"/>
      <c r="J39" s="18"/>
      <c r="P39" s="18"/>
    </row>
    <row r="40" customFormat="false" ht="12.75" hidden="false" customHeight="false" outlineLevel="0" collapsed="false">
      <c r="J40" s="18" t="n">
        <v>167</v>
      </c>
      <c r="K40" s="14" t="str">
        <f aca="false">IF(Mängud!E68="","",Mängud!E68)</f>
        <v>Almar Rahuoja</v>
      </c>
      <c r="L40" s="14"/>
      <c r="M40" s="14"/>
      <c r="P40" s="18"/>
    </row>
    <row r="41" customFormat="false" ht="12.75" hidden="false" customHeight="false" outlineLevel="0" collapsed="false">
      <c r="A41" s="10" t="n">
        <v>21</v>
      </c>
      <c r="B41" s="11" t="str">
        <f aca="false">Paigutus!B24&amp;" "&amp;Paigutus!C24</f>
        <v>Marika Kotka</v>
      </c>
      <c r="C41" s="11"/>
      <c r="D41" s="11"/>
      <c r="J41" s="18"/>
      <c r="K41" s="16"/>
      <c r="L41" s="17" t="str">
        <f aca="false">IF(Mängud!F68="","",Mängud!F68)</f>
        <v>3:2</v>
      </c>
      <c r="M41" s="13"/>
      <c r="P41" s="18"/>
    </row>
    <row r="42" customFormat="false" ht="12.75" hidden="false" customHeight="false" outlineLevel="0" collapsed="false">
      <c r="D42" s="13" t="n">
        <v>111</v>
      </c>
      <c r="E42" s="14" t="str">
        <f aca="false">IF(Mängud!E12="","",Mängud!E12)</f>
        <v>Marika Kotka</v>
      </c>
      <c r="F42" s="14"/>
      <c r="G42" s="14"/>
      <c r="J42" s="18"/>
      <c r="M42" s="18"/>
      <c r="P42" s="18"/>
    </row>
    <row r="43" customFormat="false" ht="12.75" hidden="false" customHeight="false" outlineLevel="0" collapsed="false">
      <c r="A43" s="10" t="n">
        <v>44</v>
      </c>
      <c r="B43" s="15" t="str">
        <f aca="false">Paigutus!B47&amp;" "&amp;Paigutus!C47</f>
        <v>Tiit Laur</v>
      </c>
      <c r="C43" s="15"/>
      <c r="D43" s="15"/>
      <c r="E43" s="16"/>
      <c r="F43" s="17" t="str">
        <f aca="false">IF(Mängud!F12="","",Mängud!F12)</f>
        <v>3:0</v>
      </c>
      <c r="G43" s="13"/>
      <c r="J43" s="18"/>
      <c r="M43" s="18"/>
      <c r="P43" s="18"/>
    </row>
    <row r="44" customFormat="false" ht="12.75" hidden="false" customHeight="false" outlineLevel="0" collapsed="false">
      <c r="G44" s="18" t="n">
        <v>138</v>
      </c>
      <c r="H44" s="22" t="str">
        <f aca="false">IF(Mängud!E39="","",Mängud!E39)</f>
        <v>Almar Rahuoja</v>
      </c>
      <c r="I44" s="22"/>
      <c r="J44" s="22"/>
      <c r="M44" s="18"/>
      <c r="P44" s="18"/>
    </row>
    <row r="45" customFormat="false" ht="12.75" hidden="false" customHeight="false" outlineLevel="0" collapsed="false">
      <c r="A45" s="10" t="n">
        <v>53</v>
      </c>
      <c r="B45" s="11" t="str">
        <f aca="false">Paigutus!B56&amp;" "&amp;Paigutus!C56</f>
        <v>Rauno Lehtsalu</v>
      </c>
      <c r="C45" s="11"/>
      <c r="D45" s="11"/>
      <c r="G45" s="18"/>
      <c r="H45" s="16"/>
      <c r="I45" s="17" t="str">
        <f aca="false">IF(Mängud!F39="","",Mängud!F39)</f>
        <v>3:2</v>
      </c>
      <c r="J45" s="20"/>
      <c r="K45" s="21"/>
      <c r="M45" s="18"/>
      <c r="P45" s="18"/>
    </row>
    <row r="46" customFormat="false" ht="12.75" hidden="false" customHeight="false" outlineLevel="0" collapsed="false">
      <c r="D46" s="13" t="n">
        <v>112</v>
      </c>
      <c r="E46" s="14" t="str">
        <f aca="false">IF(Mängud!E13="","",Mängud!E13)</f>
        <v>Almar Rahuoja</v>
      </c>
      <c r="F46" s="14"/>
      <c r="G46" s="14"/>
      <c r="H46" s="19"/>
      <c r="M46" s="18"/>
      <c r="P46" s="18"/>
    </row>
    <row r="47" customFormat="false" ht="12.75" hidden="false" customHeight="false" outlineLevel="0" collapsed="false">
      <c r="A47" s="10" t="n">
        <v>12</v>
      </c>
      <c r="B47" s="15" t="str">
        <f aca="false">Paigutus!B15&amp;" "&amp;Paigutus!C15</f>
        <v>Almar Rahuoja</v>
      </c>
      <c r="C47" s="15"/>
      <c r="D47" s="15"/>
      <c r="E47" s="16"/>
      <c r="F47" s="17" t="str">
        <f aca="false">IF(Mängud!F13="","",Mängud!F13)</f>
        <v>3:0</v>
      </c>
      <c r="G47" s="20"/>
      <c r="H47" s="21"/>
      <c r="M47" s="18"/>
      <c r="P47" s="18"/>
    </row>
    <row r="48" customFormat="false" ht="12.75" hidden="false" customHeight="false" outlineLevel="0" collapsed="false">
      <c r="M48" s="18" t="n">
        <v>222</v>
      </c>
      <c r="N48" s="22" t="str">
        <f aca="false">IF(Mängud!E123="","",Mängud!E123)</f>
        <v>Aksel Laks</v>
      </c>
      <c r="O48" s="22"/>
      <c r="P48" s="22"/>
    </row>
    <row r="49" customFormat="false" ht="12.75" hidden="false" customHeight="false" outlineLevel="0" collapsed="false">
      <c r="A49" s="10" t="n">
        <v>13</v>
      </c>
      <c r="B49" s="11" t="str">
        <f aca="false">Paigutus!B16&amp;" "&amp;Paigutus!C16</f>
        <v>Ketrin Salumaa</v>
      </c>
      <c r="C49" s="11"/>
      <c r="D49" s="11"/>
      <c r="M49" s="18"/>
      <c r="N49" s="16"/>
      <c r="O49" s="17" t="str">
        <f aca="false">IF(Mängud!F123="","",Mängud!F123)</f>
        <v>3:0</v>
      </c>
      <c r="P49" s="20"/>
      <c r="Q49" s="21"/>
    </row>
    <row r="50" customFormat="false" ht="12.75" hidden="false" customHeight="false" outlineLevel="0" collapsed="false">
      <c r="D50" s="13" t="n">
        <v>113</v>
      </c>
      <c r="E50" s="14" t="str">
        <f aca="false">IF(Mängud!E14="","",Mängud!E14)</f>
        <v>Ketrin Salumaa</v>
      </c>
      <c r="F50" s="14"/>
      <c r="G50" s="14"/>
      <c r="M50" s="18"/>
    </row>
    <row r="51" customFormat="false" ht="12.75" hidden="false" customHeight="false" outlineLevel="0" collapsed="false">
      <c r="A51" s="10" t="n">
        <v>52</v>
      </c>
      <c r="B51" s="15" t="str">
        <f aca="false">Paigutus!B55&amp;" "&amp;Paigutus!C55</f>
        <v>Oliver Gurski</v>
      </c>
      <c r="C51" s="15"/>
      <c r="D51" s="15"/>
      <c r="E51" s="16"/>
      <c r="F51" s="17" t="str">
        <f aca="false">IF(Mängud!F14="","",Mängud!F14)</f>
        <v>3:0</v>
      </c>
      <c r="G51" s="13"/>
      <c r="M51" s="18"/>
    </row>
    <row r="52" customFormat="false" ht="12.75" hidden="false" customHeight="false" outlineLevel="0" collapsed="false">
      <c r="G52" s="18" t="n">
        <v>139</v>
      </c>
      <c r="H52" s="14" t="str">
        <f aca="false">IF(Mängud!E40="","",Mängud!E40)</f>
        <v>Ketrin Salumaa</v>
      </c>
      <c r="I52" s="14"/>
      <c r="J52" s="14"/>
      <c r="M52" s="18"/>
    </row>
    <row r="53" customFormat="false" ht="12.75" hidden="false" customHeight="false" outlineLevel="0" collapsed="false">
      <c r="A53" s="10" t="n">
        <v>45</v>
      </c>
      <c r="B53" s="11" t="str">
        <f aca="false">Paigutus!B48&amp;" "&amp;Paigutus!C48</f>
        <v>Taavi Miku</v>
      </c>
      <c r="C53" s="11"/>
      <c r="D53" s="11"/>
      <c r="G53" s="18"/>
      <c r="H53" s="16"/>
      <c r="I53" s="17" t="str">
        <f aca="false">IF(Mängud!F40="","",Mängud!F40)</f>
        <v>3:1</v>
      </c>
      <c r="J53" s="13"/>
      <c r="M53" s="18"/>
    </row>
    <row r="54" customFormat="false" ht="12.75" hidden="false" customHeight="false" outlineLevel="0" collapsed="false">
      <c r="D54" s="13" t="n">
        <v>114</v>
      </c>
      <c r="E54" s="14" t="str">
        <f aca="false">IF(Mängud!E15="","",Mängud!E15)</f>
        <v>Priidu Vaher</v>
      </c>
      <c r="F54" s="14"/>
      <c r="G54" s="14"/>
      <c r="H54" s="19"/>
      <c r="J54" s="18"/>
      <c r="M54" s="18"/>
    </row>
    <row r="55" customFormat="false" ht="12.75" hidden="false" customHeight="false" outlineLevel="0" collapsed="false">
      <c r="A55" s="10" t="n">
        <v>20</v>
      </c>
      <c r="B55" s="15" t="str">
        <f aca="false">Paigutus!B23&amp;" "&amp;Paigutus!C23</f>
        <v>Priidu Vaher</v>
      </c>
      <c r="C55" s="15"/>
      <c r="D55" s="15"/>
      <c r="E55" s="16"/>
      <c r="F55" s="17" t="str">
        <f aca="false">IF(Mängud!F15="","",Mängud!F15)</f>
        <v>3:0</v>
      </c>
      <c r="G55" s="20"/>
      <c r="H55" s="21"/>
      <c r="J55" s="18"/>
      <c r="M55" s="18"/>
    </row>
    <row r="56" customFormat="false" ht="12.75" hidden="false" customHeight="false" outlineLevel="0" collapsed="false">
      <c r="J56" s="18" t="n">
        <v>168</v>
      </c>
      <c r="K56" s="14" t="str">
        <f aca="false">IF(Mängud!E69="","",Mängud!E69)</f>
        <v>Aksel Laks</v>
      </c>
      <c r="L56" s="14"/>
      <c r="M56" s="14"/>
      <c r="N56" s="19"/>
    </row>
    <row r="57" customFormat="false" ht="12.75" hidden="false" customHeight="false" outlineLevel="0" collapsed="false">
      <c r="A57" s="10" t="n">
        <v>29</v>
      </c>
      <c r="B57" s="11" t="str">
        <f aca="false">Paigutus!B32&amp;" "&amp;Paigutus!C32</f>
        <v>Aimir Laidma</v>
      </c>
      <c r="C57" s="11"/>
      <c r="D57" s="11"/>
      <c r="J57" s="18"/>
      <c r="K57" s="16"/>
      <c r="L57" s="17" t="str">
        <f aca="false">IF(Mängud!F69="","",Mängud!F69)</f>
        <v>3:1</v>
      </c>
      <c r="M57" s="20"/>
      <c r="N57" s="21"/>
    </row>
    <row r="58" customFormat="false" ht="12.75" hidden="false" customHeight="false" outlineLevel="0" collapsed="false">
      <c r="D58" s="13" t="n">
        <v>115</v>
      </c>
      <c r="E58" s="14" t="str">
        <f aca="false">IF(Mängud!E16="","",Mängud!E16)</f>
        <v>Veljo Mõek</v>
      </c>
      <c r="F58" s="14"/>
      <c r="G58" s="14"/>
      <c r="J58" s="18"/>
    </row>
    <row r="59" customFormat="false" ht="12.75" hidden="false" customHeight="false" outlineLevel="0" collapsed="false">
      <c r="A59" s="10" t="n">
        <v>36</v>
      </c>
      <c r="B59" s="15" t="str">
        <f aca="false">Paigutus!B39&amp;" "&amp;Paigutus!C39</f>
        <v>Veljo Mõek</v>
      </c>
      <c r="C59" s="15"/>
      <c r="D59" s="15"/>
      <c r="E59" s="16"/>
      <c r="F59" s="17" t="str">
        <f aca="false">IF(Mängud!F16="","",Mängud!F16)</f>
        <v>3:1</v>
      </c>
      <c r="G59" s="13"/>
      <c r="J59" s="18"/>
      <c r="M59" s="10" t="n">
        <v>261</v>
      </c>
      <c r="N59" s="11" t="str">
        <f aca="false">IF(Q32="","",Q32)</f>
        <v>Taago Puntso</v>
      </c>
      <c r="O59" s="11"/>
      <c r="P59" s="11"/>
    </row>
    <row r="60" customFormat="false" ht="12.75" hidden="false" customHeight="false" outlineLevel="0" collapsed="false">
      <c r="G60" s="18" t="n">
        <v>140</v>
      </c>
      <c r="H60" s="14" t="str">
        <f aca="false">IF(Mängud!E41="","",Mängud!E41)</f>
        <v>Aksel Laks</v>
      </c>
      <c r="I60" s="14"/>
      <c r="J60" s="14"/>
      <c r="K60" s="19"/>
      <c r="P60" s="13" t="n">
        <v>297</v>
      </c>
      <c r="Q60" s="14" t="str">
        <f aca="false">IF(Mängud!E198="","",Mängud!E198)</f>
        <v>Taago Puntso</v>
      </c>
      <c r="R60" s="14"/>
      <c r="S60" s="14"/>
      <c r="T60" s="10" t="s">
        <v>111</v>
      </c>
    </row>
    <row r="61" customFormat="false" ht="12.75" hidden="false" customHeight="false" outlineLevel="0" collapsed="false">
      <c r="A61" s="10" t="n">
        <v>61</v>
      </c>
      <c r="B61" s="11" t="str">
        <f aca="false">Paigutus!B64&amp;" "&amp;Paigutus!C64</f>
        <v>Mängija 7</v>
      </c>
      <c r="C61" s="11"/>
      <c r="D61" s="11"/>
      <c r="G61" s="18"/>
      <c r="H61" s="16"/>
      <c r="I61" s="17" t="str">
        <f aca="false">IF(Mängud!F41="","",Mängud!F41)</f>
        <v>3:0</v>
      </c>
      <c r="J61" s="20"/>
      <c r="K61" s="21"/>
      <c r="M61" s="10" t="n">
        <v>262</v>
      </c>
      <c r="N61" s="15" t="str">
        <f aca="false">IF('Plussring(B)'!Q34="","",'Plussring(B)'!Q34)</f>
        <v>Krister Erik Etulaid</v>
      </c>
      <c r="O61" s="15"/>
      <c r="P61" s="15"/>
      <c r="Q61" s="16"/>
      <c r="R61" s="17" t="str">
        <f aca="false">IF(Mängud!F198="","",Mängud!F198)</f>
        <v>3:2</v>
      </c>
    </row>
    <row r="62" customFormat="false" ht="12.75" hidden="false" customHeight="false" outlineLevel="0" collapsed="false">
      <c r="D62" s="13" t="n">
        <v>116</v>
      </c>
      <c r="E62" s="14" t="str">
        <f aca="false">IF(Mängud!E17="","",Mängud!E17)</f>
        <v>Aksel Laks</v>
      </c>
      <c r="F62" s="14"/>
      <c r="G62" s="14"/>
      <c r="H62" s="19"/>
    </row>
    <row r="63" customFormat="false" ht="12.75" hidden="false" customHeight="false" outlineLevel="0" collapsed="false">
      <c r="A63" s="10" t="n">
        <v>4</v>
      </c>
      <c r="B63" s="15" t="str">
        <f aca="false">Paigutus!B7&amp;" "&amp;Paigutus!C7</f>
        <v>Aksel Laks</v>
      </c>
      <c r="C63" s="15"/>
      <c r="D63" s="15"/>
      <c r="E63" s="16"/>
      <c r="F63" s="17" t="str">
        <f aca="false">IF(Mängud!F17="","",Mängud!F17)</f>
        <v>w.o.</v>
      </c>
      <c r="G63" s="20"/>
      <c r="H63" s="21"/>
      <c r="P63" s="10" t="n">
        <v>-297</v>
      </c>
      <c r="Q63" s="11" t="str">
        <f aca="false">IF(Q60="","",IF(Q60=N59,N61,N59))</f>
        <v>Krister Erik Etulaid</v>
      </c>
      <c r="R63" s="11"/>
      <c r="S63" s="11"/>
      <c r="T63" s="10" t="s">
        <v>112</v>
      </c>
    </row>
  </sheetData>
  <sheetProtection sheet="true"/>
  <mergeCells count="68">
    <mergeCell ref="B1:D1"/>
    <mergeCell ref="J1:M1"/>
    <mergeCell ref="E2:G2"/>
    <mergeCell ref="B3:D3"/>
    <mergeCell ref="H4:J4"/>
    <mergeCell ref="B5:D5"/>
    <mergeCell ref="E6:G6"/>
    <mergeCell ref="B7:D7"/>
    <mergeCell ref="K8:M8"/>
    <mergeCell ref="B9:D9"/>
    <mergeCell ref="E10:G10"/>
    <mergeCell ref="B11:D11"/>
    <mergeCell ref="H12:J12"/>
    <mergeCell ref="B13:D13"/>
    <mergeCell ref="E14:G14"/>
    <mergeCell ref="B15:D15"/>
    <mergeCell ref="N16:P16"/>
    <mergeCell ref="B17:D17"/>
    <mergeCell ref="E18:G18"/>
    <mergeCell ref="B19:D19"/>
    <mergeCell ref="H20:J20"/>
    <mergeCell ref="B21:D21"/>
    <mergeCell ref="E22:G22"/>
    <mergeCell ref="B23:D23"/>
    <mergeCell ref="K24:M24"/>
    <mergeCell ref="B25:D25"/>
    <mergeCell ref="E26:G26"/>
    <mergeCell ref="B27:D27"/>
    <mergeCell ref="H28:J28"/>
    <mergeCell ref="B29:D29"/>
    <mergeCell ref="E30:G30"/>
    <mergeCell ref="B31:D31"/>
    <mergeCell ref="Q32:S32"/>
    <mergeCell ref="B33:D33"/>
    <mergeCell ref="E34:G34"/>
    <mergeCell ref="B35:D35"/>
    <mergeCell ref="H36:J36"/>
    <mergeCell ref="B37:D37"/>
    <mergeCell ref="E38:G38"/>
    <mergeCell ref="B39:D39"/>
    <mergeCell ref="K40:M40"/>
    <mergeCell ref="B41:D41"/>
    <mergeCell ref="E42:G42"/>
    <mergeCell ref="B43:D43"/>
    <mergeCell ref="H44:J44"/>
    <mergeCell ref="B45:D45"/>
    <mergeCell ref="E46:G46"/>
    <mergeCell ref="B47:D47"/>
    <mergeCell ref="N48:P48"/>
    <mergeCell ref="B49:D49"/>
    <mergeCell ref="E50:G50"/>
    <mergeCell ref="B51:D51"/>
    <mergeCell ref="H52:J52"/>
    <mergeCell ref="B53:D53"/>
    <mergeCell ref="E54:G54"/>
    <mergeCell ref="B55:D55"/>
    <mergeCell ref="K56:M56"/>
    <mergeCell ref="B57:D57"/>
    <mergeCell ref="E58:G58"/>
    <mergeCell ref="B59:D59"/>
    <mergeCell ref="N59:P59"/>
    <mergeCell ref="H60:J60"/>
    <mergeCell ref="Q60:S60"/>
    <mergeCell ref="B61:D61"/>
    <mergeCell ref="N61:P61"/>
    <mergeCell ref="E62:G62"/>
    <mergeCell ref="B63:D63"/>
    <mergeCell ref="Q63:S63"/>
  </mergeCells>
  <printOptions headings="false" gridLines="false" gridLinesSet="true" horizontalCentered="false" verticalCentered="false"/>
  <pageMargins left="0.196527777777778" right="0.157638888888889" top="0.157638888888889" bottom="0.157638888888889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0" activeCellId="0" sqref="J40"/>
    </sheetView>
  </sheetViews>
  <sheetFormatPr defaultRowHeight="12.75" outlineLevelRow="0" outlineLevelCol="0"/>
  <cols>
    <col collapsed="false" customWidth="true" hidden="false" outlineLevel="0" max="1" min="1" style="6" width="2.7"/>
    <col collapsed="false" customWidth="true" hidden="false" outlineLevel="0" max="19" min="2" style="6" width="5.7"/>
    <col collapsed="false" customWidth="true" hidden="false" outlineLevel="0" max="20" min="20" style="6" width="4.13"/>
    <col collapsed="false" customWidth="true" hidden="false" outlineLevel="0" max="257" min="21" style="6" width="9.13"/>
    <col collapsed="false" customWidth="true" hidden="false" outlineLevel="0" max="1025" min="258" style="0" width="9.13"/>
  </cols>
  <sheetData>
    <row r="1" s="9" customFormat="true" ht="11.25" hidden="false" customHeight="false" outlineLevel="0" collapsed="false">
      <c r="J1" s="12" t="s">
        <v>113</v>
      </c>
      <c r="K1" s="12"/>
      <c r="L1" s="12"/>
      <c r="M1" s="12"/>
      <c r="V1" s="23"/>
    </row>
    <row r="2" s="9" customFormat="true" ht="11.25" hidden="false" customHeight="false" outlineLevel="0" collapsed="false">
      <c r="V2" s="23"/>
    </row>
    <row r="3" s="9" customFormat="true" ht="11.25" hidden="false" customHeight="false" outlineLevel="0" collapsed="false">
      <c r="A3" s="10" t="n">
        <v>3</v>
      </c>
      <c r="B3" s="11" t="str">
        <f aca="false">Paigutus!B6&amp;" "&amp;Paigutus!C6</f>
        <v>Krister Erik Etulaid</v>
      </c>
      <c r="C3" s="11"/>
      <c r="D3" s="11"/>
      <c r="V3" s="23"/>
    </row>
    <row r="4" s="9" customFormat="true" ht="11.25" hidden="false" customHeight="false" outlineLevel="0" collapsed="false">
      <c r="D4" s="13" t="n">
        <v>117</v>
      </c>
      <c r="E4" s="14" t="str">
        <f aca="false">IF(Mängud!E18="","",Mängud!E18)</f>
        <v>Krister Erik Etulaid</v>
      </c>
      <c r="F4" s="14"/>
      <c r="G4" s="14"/>
      <c r="V4" s="23"/>
    </row>
    <row r="5" s="9" customFormat="true" ht="11.25" hidden="false" customHeight="false" outlineLevel="0" collapsed="false">
      <c r="A5" s="10" t="n">
        <v>62</v>
      </c>
      <c r="B5" s="15" t="str">
        <f aca="false">Paigutus!B65&amp;" "&amp;Paigutus!C65</f>
        <v>Mängija 8</v>
      </c>
      <c r="C5" s="15"/>
      <c r="D5" s="15"/>
      <c r="E5" s="16"/>
      <c r="F5" s="17" t="str">
        <f aca="false">IF(Mängud!F18="","",Mängud!F18)</f>
        <v>w.o.</v>
      </c>
      <c r="G5" s="13"/>
      <c r="V5" s="23"/>
    </row>
    <row r="6" s="9" customFormat="true" ht="11.25" hidden="false" customHeight="false" outlineLevel="0" collapsed="false">
      <c r="G6" s="18" t="n">
        <v>141</v>
      </c>
      <c r="H6" s="14" t="str">
        <f aca="false">IF(Mängud!E42="","",Mängud!E42)</f>
        <v>Krister Erik Etulaid</v>
      </c>
      <c r="I6" s="14"/>
      <c r="J6" s="14"/>
      <c r="V6" s="23"/>
    </row>
    <row r="7" s="9" customFormat="true" ht="11.25" hidden="false" customHeight="false" outlineLevel="0" collapsed="false">
      <c r="A7" s="10" t="n">
        <v>35</v>
      </c>
      <c r="B7" s="11" t="str">
        <f aca="false">Paigutus!B38&amp;" "&amp;Paigutus!C38</f>
        <v>Vladimir Sastin</v>
      </c>
      <c r="C7" s="11"/>
      <c r="D7" s="11"/>
      <c r="G7" s="18"/>
      <c r="H7" s="16"/>
      <c r="I7" s="17" t="str">
        <f aca="false">IF(Mängud!F42="","",Mängud!F42)</f>
        <v>3:1</v>
      </c>
      <c r="J7" s="13"/>
      <c r="V7" s="23"/>
    </row>
    <row r="8" s="9" customFormat="true" ht="11.25" hidden="false" customHeight="false" outlineLevel="0" collapsed="false">
      <c r="D8" s="13" t="n">
        <v>118</v>
      </c>
      <c r="E8" s="22" t="str">
        <f aca="false">IF(Mängud!E19="","",Mängud!E19)</f>
        <v>Vladimir Sastin</v>
      </c>
      <c r="F8" s="22"/>
      <c r="G8" s="22"/>
      <c r="J8" s="18"/>
      <c r="V8" s="23"/>
    </row>
    <row r="9" s="9" customFormat="true" ht="11.25" hidden="false" customHeight="false" outlineLevel="0" collapsed="false">
      <c r="A9" s="10" t="n">
        <v>30</v>
      </c>
      <c r="B9" s="15" t="str">
        <f aca="false">Paigutus!B33&amp;" "&amp;Paigutus!C33</f>
        <v>Lembit Laumets</v>
      </c>
      <c r="C9" s="15"/>
      <c r="D9" s="15"/>
      <c r="E9" s="16"/>
      <c r="F9" s="17" t="str">
        <f aca="false">IF(Mängud!F19="","",Mängud!F19)</f>
        <v>3:0</v>
      </c>
      <c r="G9" s="20"/>
      <c r="H9" s="21"/>
      <c r="J9" s="18"/>
      <c r="V9" s="23"/>
    </row>
    <row r="10" s="9" customFormat="true" ht="11.25" hidden="false" customHeight="false" outlineLevel="0" collapsed="false">
      <c r="J10" s="18" t="n">
        <v>169</v>
      </c>
      <c r="K10" s="14" t="str">
        <f aca="false">IF(Mängud!E70="","",Mängud!E70)</f>
        <v>Krister Erik Etulaid</v>
      </c>
      <c r="L10" s="14"/>
      <c r="M10" s="14"/>
      <c r="V10" s="23"/>
    </row>
    <row r="11" s="9" customFormat="true" ht="11.25" hidden="false" customHeight="false" outlineLevel="0" collapsed="false">
      <c r="A11" s="10" t="n">
        <v>19</v>
      </c>
      <c r="B11" s="11" t="str">
        <f aca="false">Paigutus!B22&amp;" "&amp;Paigutus!C22</f>
        <v>Raigo Rommot</v>
      </c>
      <c r="C11" s="11"/>
      <c r="D11" s="11"/>
      <c r="J11" s="18"/>
      <c r="K11" s="16"/>
      <c r="L11" s="17" t="str">
        <f aca="false">IF(Mängud!F70="","",Mängud!F70)</f>
        <v>3:0</v>
      </c>
      <c r="M11" s="13"/>
      <c r="V11" s="23"/>
    </row>
    <row r="12" s="9" customFormat="true" ht="11.25" hidden="false" customHeight="false" outlineLevel="0" collapsed="false">
      <c r="D12" s="13" t="n">
        <v>119</v>
      </c>
      <c r="E12" s="14" t="str">
        <f aca="false">IF(Mängud!E20="","",Mängud!E20)</f>
        <v>Raigo Rommot</v>
      </c>
      <c r="F12" s="14"/>
      <c r="G12" s="14"/>
      <c r="J12" s="18"/>
      <c r="M12" s="18"/>
      <c r="V12" s="23"/>
    </row>
    <row r="13" s="9" customFormat="true" ht="11.25" hidden="false" customHeight="false" outlineLevel="0" collapsed="false">
      <c r="A13" s="10" t="n">
        <v>46</v>
      </c>
      <c r="B13" s="15" t="str">
        <f aca="false">Paigutus!B49&amp;" "&amp;Paigutus!C49</f>
        <v>Romet Rättel</v>
      </c>
      <c r="C13" s="15"/>
      <c r="D13" s="15"/>
      <c r="E13" s="16"/>
      <c r="F13" s="17" t="str">
        <f aca="false">IF(Mängud!F20="","",Mängud!F20)</f>
        <v>3:0</v>
      </c>
      <c r="G13" s="13"/>
      <c r="J13" s="18"/>
      <c r="M13" s="18"/>
      <c r="V13" s="23"/>
    </row>
    <row r="14" s="9" customFormat="true" ht="11.25" hidden="false" customHeight="false" outlineLevel="0" collapsed="false">
      <c r="G14" s="18" t="n">
        <v>142</v>
      </c>
      <c r="H14" s="14" t="str">
        <f aca="false">IF(Mängud!E43="","",Mängud!E43)</f>
        <v>Jaanus Mölder</v>
      </c>
      <c r="I14" s="14"/>
      <c r="J14" s="14"/>
      <c r="K14" s="19"/>
      <c r="M14" s="18"/>
      <c r="V14" s="23"/>
    </row>
    <row r="15" s="9" customFormat="true" ht="11.25" hidden="false" customHeight="false" outlineLevel="0" collapsed="false">
      <c r="A15" s="10" t="n">
        <v>51</v>
      </c>
      <c r="B15" s="11" t="str">
        <f aca="false">Paigutus!B54&amp;" "&amp;Paigutus!C54</f>
        <v>Marten Vaher</v>
      </c>
      <c r="C15" s="11"/>
      <c r="D15" s="11"/>
      <c r="G15" s="18"/>
      <c r="H15" s="16"/>
      <c r="I15" s="17" t="str">
        <f aca="false">IF(Mängud!F43="","",Mängud!F43)</f>
        <v>3:2</v>
      </c>
      <c r="J15" s="20"/>
      <c r="K15" s="21"/>
      <c r="M15" s="18"/>
      <c r="V15" s="23"/>
    </row>
    <row r="16" s="9" customFormat="true" ht="11.25" hidden="false" customHeight="false" outlineLevel="0" collapsed="false">
      <c r="D16" s="13" t="n">
        <v>120</v>
      </c>
      <c r="E16" s="14" t="str">
        <f aca="false">IF(Mängud!E21="","",Mängud!E21)</f>
        <v>Jaanus Mölder</v>
      </c>
      <c r="F16" s="14"/>
      <c r="G16" s="14"/>
      <c r="H16" s="19"/>
      <c r="M16" s="18"/>
      <c r="V16" s="23"/>
    </row>
    <row r="17" s="9" customFormat="true" ht="11.25" hidden="false" customHeight="false" outlineLevel="0" collapsed="false">
      <c r="A17" s="10" t="n">
        <v>14</v>
      </c>
      <c r="B17" s="15" t="str">
        <f aca="false">Paigutus!B17&amp;" "&amp;Paigutus!C17</f>
        <v>Jaanus Mölder</v>
      </c>
      <c r="C17" s="15"/>
      <c r="D17" s="15"/>
      <c r="E17" s="16"/>
      <c r="F17" s="17" t="str">
        <f aca="false">IF(Mängud!F21="","",Mängud!F21)</f>
        <v>3:0</v>
      </c>
      <c r="G17" s="20"/>
      <c r="H17" s="21"/>
      <c r="M17" s="18"/>
      <c r="V17" s="23"/>
    </row>
    <row r="18" s="9" customFormat="true" ht="11.25" hidden="false" customHeight="false" outlineLevel="0" collapsed="false">
      <c r="M18" s="18" t="n">
        <v>223</v>
      </c>
      <c r="N18" s="14" t="str">
        <f aca="false">IF(Mängud!E124="","",Mängud!E124)</f>
        <v>Krister Erik Etulaid</v>
      </c>
      <c r="O18" s="14"/>
      <c r="P18" s="14"/>
      <c r="V18" s="23"/>
    </row>
    <row r="19" s="9" customFormat="true" ht="11.25" hidden="false" customHeight="false" outlineLevel="0" collapsed="false">
      <c r="A19" s="10" t="n">
        <v>11</v>
      </c>
      <c r="B19" s="11" t="str">
        <f aca="false">Paigutus!B14&amp;" "&amp;Paigutus!C14</f>
        <v>Reino Ristissaar</v>
      </c>
      <c r="C19" s="11"/>
      <c r="D19" s="11"/>
      <c r="M19" s="18"/>
      <c r="N19" s="16"/>
      <c r="O19" s="17" t="str">
        <f aca="false">IF(Mängud!F124="","",Mängud!F124)</f>
        <v>3:0</v>
      </c>
      <c r="P19" s="13"/>
      <c r="V19" s="23"/>
    </row>
    <row r="20" s="9" customFormat="true" ht="11.25" hidden="false" customHeight="false" outlineLevel="0" collapsed="false">
      <c r="D20" s="13" t="n">
        <v>121</v>
      </c>
      <c r="E20" s="14" t="str">
        <f aca="false">IF(Mängud!E22="","",Mängud!E22)</f>
        <v>Reino Ristissaar</v>
      </c>
      <c r="F20" s="14"/>
      <c r="G20" s="14"/>
      <c r="M20" s="18"/>
      <c r="P20" s="18"/>
      <c r="V20" s="23"/>
    </row>
    <row r="21" s="9" customFormat="true" ht="11.25" hidden="false" customHeight="false" outlineLevel="0" collapsed="false">
      <c r="A21" s="10" t="n">
        <v>54</v>
      </c>
      <c r="B21" s="15" t="str">
        <f aca="false">Paigutus!B57&amp;" "&amp;Paigutus!C57</f>
        <v>Malle Miilmann</v>
      </c>
      <c r="C21" s="15"/>
      <c r="D21" s="15"/>
      <c r="E21" s="16"/>
      <c r="F21" s="17" t="str">
        <f aca="false">IF(Mängud!F22="","",Mängud!F22)</f>
        <v>3:1</v>
      </c>
      <c r="G21" s="13"/>
      <c r="M21" s="18"/>
      <c r="P21" s="18"/>
      <c r="V21" s="23"/>
    </row>
    <row r="22" s="9" customFormat="true" ht="11.25" hidden="false" customHeight="false" outlineLevel="0" collapsed="false">
      <c r="G22" s="18" t="n">
        <v>143</v>
      </c>
      <c r="H22" s="14" t="str">
        <f aca="false">IF(Mängud!E44="","",Mängud!E44)</f>
        <v>Reino Ristissaar</v>
      </c>
      <c r="I22" s="14"/>
      <c r="J22" s="14"/>
      <c r="M22" s="18"/>
      <c r="P22" s="18"/>
      <c r="V22" s="23"/>
    </row>
    <row r="23" s="9" customFormat="true" ht="11.25" hidden="false" customHeight="false" outlineLevel="0" collapsed="false">
      <c r="A23" s="10" t="n">
        <v>43</v>
      </c>
      <c r="B23" s="11" t="str">
        <f aca="false">Paigutus!B46&amp;" "&amp;Paigutus!C46</f>
        <v>Arak Mihkel</v>
      </c>
      <c r="C23" s="11"/>
      <c r="D23" s="11"/>
      <c r="G23" s="18"/>
      <c r="H23" s="16"/>
      <c r="I23" s="17" t="str">
        <f aca="false">IF(Mängud!F44="","",Mängud!F44)</f>
        <v>3:0</v>
      </c>
      <c r="J23" s="13"/>
      <c r="M23" s="18"/>
      <c r="P23" s="18"/>
      <c r="V23" s="23"/>
    </row>
    <row r="24" s="9" customFormat="true" ht="11.25" hidden="false" customHeight="false" outlineLevel="0" collapsed="false">
      <c r="D24" s="13" t="n">
        <v>122</v>
      </c>
      <c r="E24" s="22" t="str">
        <f aca="false">IF(Mängud!E23="","",Mängud!E23)</f>
        <v>Mihkel Lasn</v>
      </c>
      <c r="F24" s="22"/>
      <c r="G24" s="22"/>
      <c r="J24" s="18"/>
      <c r="M24" s="18"/>
      <c r="P24" s="18"/>
      <c r="V24" s="23"/>
    </row>
    <row r="25" s="9" customFormat="true" ht="11.25" hidden="false" customHeight="false" outlineLevel="0" collapsed="false">
      <c r="A25" s="10" t="n">
        <v>22</v>
      </c>
      <c r="B25" s="15" t="str">
        <f aca="false">Paigutus!B25&amp;" "&amp;Paigutus!C25</f>
        <v>Mihkel Lasn</v>
      </c>
      <c r="C25" s="15"/>
      <c r="D25" s="15"/>
      <c r="E25" s="16"/>
      <c r="F25" s="17" t="str">
        <f aca="false">IF(Mängud!F23="","",Mängud!F23)</f>
        <v>3:0</v>
      </c>
      <c r="G25" s="20"/>
      <c r="H25" s="21"/>
      <c r="J25" s="18"/>
      <c r="M25" s="18"/>
      <c r="P25" s="18"/>
      <c r="V25" s="23"/>
    </row>
    <row r="26" s="9" customFormat="true" ht="11.25" hidden="false" customHeight="false" outlineLevel="0" collapsed="false">
      <c r="J26" s="18" t="n">
        <v>170</v>
      </c>
      <c r="K26" s="22" t="str">
        <f aca="false">IF(Mängud!E71="","",Mängud!E71)</f>
        <v>Imre Korsen</v>
      </c>
      <c r="L26" s="22"/>
      <c r="M26" s="22"/>
      <c r="P26" s="18"/>
      <c r="V26" s="23"/>
    </row>
    <row r="27" s="9" customFormat="true" ht="11.25" hidden="false" customHeight="false" outlineLevel="0" collapsed="false">
      <c r="A27" s="10" t="n">
        <v>27</v>
      </c>
      <c r="B27" s="11" t="str">
        <f aca="false">Paigutus!B30&amp;" "&amp;Paigutus!C30</f>
        <v>Jaan Lepp</v>
      </c>
      <c r="C27" s="11"/>
      <c r="D27" s="11"/>
      <c r="J27" s="18"/>
      <c r="K27" s="16"/>
      <c r="L27" s="17" t="str">
        <f aca="false">IF(Mängud!F71="","",Mängud!F71)</f>
        <v>3:0</v>
      </c>
      <c r="M27" s="20"/>
      <c r="N27" s="21"/>
      <c r="P27" s="18"/>
      <c r="V27" s="23"/>
    </row>
    <row r="28" s="9" customFormat="true" ht="11.25" hidden="false" customHeight="false" outlineLevel="0" collapsed="false">
      <c r="D28" s="13" t="n">
        <v>123</v>
      </c>
      <c r="E28" s="14" t="str">
        <f aca="false">IF(Mängud!E24="","",Mängud!E24)</f>
        <v>Jaan Lepp</v>
      </c>
      <c r="F28" s="14"/>
      <c r="G28" s="14"/>
      <c r="J28" s="18"/>
      <c r="P28" s="18"/>
      <c r="V28" s="23"/>
    </row>
    <row r="29" s="9" customFormat="true" ht="11.25" hidden="false" customHeight="false" outlineLevel="0" collapsed="false">
      <c r="A29" s="10" t="n">
        <v>38</v>
      </c>
      <c r="B29" s="15" t="str">
        <f aca="false">Paigutus!B41&amp;" "&amp;Paigutus!C41</f>
        <v>Oleg Rättel</v>
      </c>
      <c r="C29" s="15"/>
      <c r="D29" s="15"/>
      <c r="E29" s="16"/>
      <c r="F29" s="17" t="str">
        <f aca="false">IF(Mängud!F24="","",Mängud!F24)</f>
        <v>3:0</v>
      </c>
      <c r="G29" s="13"/>
      <c r="J29" s="18"/>
      <c r="P29" s="18"/>
      <c r="V29" s="23"/>
    </row>
    <row r="30" s="9" customFormat="true" ht="11.25" hidden="false" customHeight="false" outlineLevel="0" collapsed="false">
      <c r="G30" s="18" t="n">
        <v>144</v>
      </c>
      <c r="H30" s="22" t="str">
        <f aca="false">IF(Mängud!E45="","",Mängud!E45)</f>
        <v>Imre Korsen</v>
      </c>
      <c r="I30" s="22"/>
      <c r="J30" s="22"/>
      <c r="P30" s="18"/>
      <c r="V30" s="23"/>
    </row>
    <row r="31" s="9" customFormat="true" ht="11.25" hidden="false" customHeight="false" outlineLevel="0" collapsed="false">
      <c r="A31" s="10" t="n">
        <v>59</v>
      </c>
      <c r="B31" s="11" t="str">
        <f aca="false">Paigutus!B62&amp;" "&amp;Paigutus!C62</f>
        <v>Mängija 5</v>
      </c>
      <c r="C31" s="11"/>
      <c r="D31" s="11"/>
      <c r="G31" s="18"/>
      <c r="H31" s="16"/>
      <c r="I31" s="17" t="str">
        <f aca="false">IF(Mängud!F45="","",Mängud!F45)</f>
        <v>3:0</v>
      </c>
      <c r="J31" s="20"/>
      <c r="K31" s="21"/>
      <c r="P31" s="18"/>
      <c r="V31" s="23"/>
    </row>
    <row r="32" s="9" customFormat="true" ht="11.25" hidden="false" customHeight="false" outlineLevel="0" collapsed="false">
      <c r="D32" s="13" t="n">
        <v>124</v>
      </c>
      <c r="E32" s="22" t="str">
        <f aca="false">IF(Mängud!E25="","",Mängud!E25)</f>
        <v>Imre Korsen</v>
      </c>
      <c r="F32" s="22"/>
      <c r="G32" s="22"/>
      <c r="P32" s="18"/>
      <c r="V32" s="23"/>
    </row>
    <row r="33" s="9" customFormat="true" ht="11.25" hidden="false" customHeight="false" outlineLevel="0" collapsed="false">
      <c r="A33" s="10" t="n">
        <v>6</v>
      </c>
      <c r="B33" s="15" t="str">
        <f aca="false">Paigutus!B9&amp;" "&amp;Paigutus!C9</f>
        <v>Imre Korsen</v>
      </c>
      <c r="C33" s="15"/>
      <c r="D33" s="15"/>
      <c r="E33" s="16"/>
      <c r="F33" s="17" t="str">
        <f aca="false">IF(Mängud!F25="","",Mängud!F25)</f>
        <v>w.o.</v>
      </c>
      <c r="G33" s="20"/>
      <c r="H33" s="21"/>
      <c r="P33" s="18"/>
      <c r="V33" s="23"/>
    </row>
    <row r="34" s="9" customFormat="true" ht="11.25" hidden="false" customHeight="false" outlineLevel="0" collapsed="false">
      <c r="P34" s="18" t="n">
        <v>262</v>
      </c>
      <c r="Q34" s="14" t="str">
        <f aca="false">IF(Mängud!E163="","",Mängud!E163)</f>
        <v>Krister Erik Etulaid</v>
      </c>
      <c r="R34" s="14"/>
      <c r="S34" s="14"/>
      <c r="T34" s="10" t="s">
        <v>110</v>
      </c>
      <c r="V34" s="23"/>
    </row>
    <row r="35" s="9" customFormat="true" ht="11.25" hidden="false" customHeight="false" outlineLevel="0" collapsed="false">
      <c r="A35" s="10" t="n">
        <v>7</v>
      </c>
      <c r="B35" s="11" t="str">
        <f aca="false">Paigutus!B10&amp;" "&amp;Paigutus!C10</f>
        <v>Heino Kruusement</v>
      </c>
      <c r="C35" s="11"/>
      <c r="D35" s="11"/>
      <c r="P35" s="18"/>
      <c r="Q35" s="16"/>
      <c r="R35" s="17" t="str">
        <f aca="false">IF(Mängud!F163="","",Mängud!F163)</f>
        <v>3:0</v>
      </c>
      <c r="V35" s="23"/>
    </row>
    <row r="36" s="9" customFormat="true" ht="11.25" hidden="false" customHeight="false" outlineLevel="0" collapsed="false">
      <c r="D36" s="13" t="n">
        <v>125</v>
      </c>
      <c r="E36" s="14" t="str">
        <f aca="false">IF(Mängud!E26="","",Mängud!E26)</f>
        <v>Heino Kruusement</v>
      </c>
      <c r="F36" s="14"/>
      <c r="G36" s="14"/>
      <c r="P36" s="18"/>
      <c r="V36" s="23"/>
    </row>
    <row r="37" s="9" customFormat="true" ht="11.25" hidden="false" customHeight="false" outlineLevel="0" collapsed="false">
      <c r="A37" s="10" t="n">
        <v>58</v>
      </c>
      <c r="B37" s="15" t="str">
        <f aca="false">Paigutus!B61&amp;" "&amp;Paigutus!C61</f>
        <v>Mängija 4</v>
      </c>
      <c r="C37" s="15"/>
      <c r="D37" s="15"/>
      <c r="E37" s="16"/>
      <c r="F37" s="17" t="str">
        <f aca="false">IF(Mängud!F26="","",Mängud!F26)</f>
        <v>w.o.</v>
      </c>
      <c r="G37" s="13"/>
      <c r="P37" s="18"/>
      <c r="V37" s="23"/>
    </row>
    <row r="38" s="9" customFormat="true" ht="11.25" hidden="false" customHeight="false" outlineLevel="0" collapsed="false">
      <c r="D38" s="20"/>
      <c r="G38" s="18" t="n">
        <v>145</v>
      </c>
      <c r="H38" s="14" t="str">
        <f aca="false">IF(Mängud!E46="","",Mängud!E46)</f>
        <v>Kalev Klais</v>
      </c>
      <c r="I38" s="14"/>
      <c r="J38" s="14"/>
      <c r="P38" s="18"/>
      <c r="V38" s="23"/>
    </row>
    <row r="39" s="9" customFormat="true" ht="11.25" hidden="false" customHeight="false" outlineLevel="0" collapsed="false">
      <c r="A39" s="10" t="n">
        <v>39</v>
      </c>
      <c r="B39" s="11" t="str">
        <f aca="false">Paigutus!B42&amp;" "&amp;Paigutus!C42</f>
        <v>Iris Rajasaare</v>
      </c>
      <c r="C39" s="11"/>
      <c r="D39" s="11"/>
      <c r="G39" s="18"/>
      <c r="H39" s="16"/>
      <c r="I39" s="17" t="str">
        <f aca="false">IF(Mängud!F46="","",Mängud!F46)</f>
        <v>3:1</v>
      </c>
      <c r="J39" s="13"/>
      <c r="P39" s="18"/>
      <c r="V39" s="23"/>
    </row>
    <row r="40" s="9" customFormat="true" ht="11.25" hidden="false" customHeight="false" outlineLevel="0" collapsed="false">
      <c r="D40" s="13" t="n">
        <v>126</v>
      </c>
      <c r="E40" s="14" t="str">
        <f aca="false">IF(Mängud!E27="","",Mängud!E27)</f>
        <v>Kalev Klais</v>
      </c>
      <c r="F40" s="14"/>
      <c r="G40" s="14"/>
      <c r="H40" s="19"/>
      <c r="J40" s="18"/>
      <c r="P40" s="18"/>
      <c r="V40" s="23"/>
    </row>
    <row r="41" s="9" customFormat="true" ht="11.25" hidden="false" customHeight="false" outlineLevel="0" collapsed="false">
      <c r="A41" s="10" t="n">
        <v>26</v>
      </c>
      <c r="B41" s="15" t="str">
        <f aca="false">Paigutus!B29&amp;" "&amp;Paigutus!C29</f>
        <v>Kalev Klais</v>
      </c>
      <c r="C41" s="15"/>
      <c r="D41" s="15"/>
      <c r="E41" s="16"/>
      <c r="F41" s="17" t="str">
        <f aca="false">IF(Mängud!F27="","",Mängud!F27)</f>
        <v>3:0</v>
      </c>
      <c r="G41" s="20"/>
      <c r="H41" s="21"/>
      <c r="J41" s="18"/>
      <c r="P41" s="18"/>
      <c r="V41" s="23"/>
    </row>
    <row r="42" s="9" customFormat="true" ht="11.25" hidden="false" customHeight="false" outlineLevel="0" collapsed="false">
      <c r="J42" s="18" t="n">
        <v>171</v>
      </c>
      <c r="K42" s="14" t="str">
        <f aca="false">IF(Mängud!E72="","",Mängud!E72)</f>
        <v>Ardi Mets</v>
      </c>
      <c r="L42" s="14"/>
      <c r="M42" s="14"/>
      <c r="P42" s="18"/>
      <c r="V42" s="23"/>
    </row>
    <row r="43" s="9" customFormat="true" ht="11.25" hidden="false" customHeight="false" outlineLevel="0" collapsed="false">
      <c r="A43" s="10" t="n">
        <v>23</v>
      </c>
      <c r="B43" s="11" t="str">
        <f aca="false">Paigutus!B26&amp;" "&amp;Paigutus!C26</f>
        <v>Maie Enni</v>
      </c>
      <c r="C43" s="11"/>
      <c r="D43" s="11"/>
      <c r="J43" s="18"/>
      <c r="K43" s="16"/>
      <c r="L43" s="17" t="str">
        <f aca="false">IF(Mängud!F72="","",Mängud!F72)</f>
        <v>3:1</v>
      </c>
      <c r="M43" s="13"/>
      <c r="P43" s="18"/>
      <c r="V43" s="23"/>
    </row>
    <row r="44" s="9" customFormat="true" ht="11.25" hidden="false" customHeight="false" outlineLevel="0" collapsed="false">
      <c r="D44" s="13" t="n">
        <v>127</v>
      </c>
      <c r="E44" s="14" t="str">
        <f aca="false">IF(Mängud!E28="","",Mängud!E28)</f>
        <v>Maie Enni</v>
      </c>
      <c r="F44" s="14"/>
      <c r="G44" s="14"/>
      <c r="J44" s="18"/>
      <c r="M44" s="18"/>
      <c r="P44" s="18"/>
      <c r="V44" s="23"/>
    </row>
    <row r="45" s="9" customFormat="true" ht="11.25" hidden="false" customHeight="false" outlineLevel="0" collapsed="false">
      <c r="A45" s="10" t="n">
        <v>42</v>
      </c>
      <c r="B45" s="15" t="str">
        <f aca="false">Paigutus!B45&amp;" "&amp;Paigutus!C45</f>
        <v>Erika  Seffer-Müller</v>
      </c>
      <c r="C45" s="15"/>
      <c r="D45" s="15"/>
      <c r="E45" s="16"/>
      <c r="F45" s="17" t="str">
        <f aca="false">IF(Mängud!F28="","",Mängud!F28)</f>
        <v>3:1</v>
      </c>
      <c r="G45" s="13"/>
      <c r="J45" s="18"/>
      <c r="M45" s="18"/>
      <c r="P45" s="18"/>
      <c r="V45" s="23"/>
    </row>
    <row r="46" s="9" customFormat="true" ht="11.25" hidden="false" customHeight="false" outlineLevel="0" collapsed="false">
      <c r="G46" s="18" t="n">
        <v>146</v>
      </c>
      <c r="H46" s="14" t="str">
        <f aca="false">IF(Mängud!E47="","",Mängud!E47)</f>
        <v>Ardi Mets</v>
      </c>
      <c r="I46" s="14"/>
      <c r="J46" s="14"/>
      <c r="K46" s="19"/>
      <c r="M46" s="18"/>
      <c r="P46" s="18"/>
      <c r="V46" s="23"/>
    </row>
    <row r="47" s="9" customFormat="true" ht="11.25" hidden="false" customHeight="false" outlineLevel="0" collapsed="false">
      <c r="A47" s="10" t="n">
        <v>55</v>
      </c>
      <c r="B47" s="11" t="str">
        <f aca="false">Paigutus!B58&amp;" "&amp;Paigutus!C58</f>
        <v>Mängija 1</v>
      </c>
      <c r="C47" s="11"/>
      <c r="D47" s="11"/>
      <c r="G47" s="18"/>
      <c r="H47" s="16"/>
      <c r="I47" s="17" t="str">
        <f aca="false">IF(Mängud!F47="","",Mängud!F47)</f>
        <v>3:1</v>
      </c>
      <c r="J47" s="20"/>
      <c r="K47" s="21"/>
      <c r="M47" s="18"/>
      <c r="P47" s="18"/>
      <c r="V47" s="23"/>
    </row>
    <row r="48" s="9" customFormat="true" ht="11.25" hidden="false" customHeight="false" outlineLevel="0" collapsed="false">
      <c r="D48" s="13" t="n">
        <v>128</v>
      </c>
      <c r="E48" s="14" t="str">
        <f aca="false">IF(Mängud!E29="","",Mängud!E29)</f>
        <v>Ardi Mets</v>
      </c>
      <c r="F48" s="14"/>
      <c r="G48" s="14"/>
      <c r="H48" s="19"/>
      <c r="M48" s="18"/>
      <c r="P48" s="18"/>
      <c r="V48" s="23"/>
    </row>
    <row r="49" s="9" customFormat="true" ht="11.25" hidden="false" customHeight="false" outlineLevel="0" collapsed="false">
      <c r="A49" s="10" t="n">
        <v>10</v>
      </c>
      <c r="B49" s="15" t="str">
        <f aca="false">Paigutus!B13&amp;" "&amp;Paigutus!C13</f>
        <v>Ardi Mets</v>
      </c>
      <c r="C49" s="15"/>
      <c r="D49" s="15"/>
      <c r="E49" s="16"/>
      <c r="F49" s="17" t="str">
        <f aca="false">IF(Mängud!F29="","",Mängud!F29)</f>
        <v>w.o.</v>
      </c>
      <c r="G49" s="20"/>
      <c r="H49" s="21"/>
      <c r="M49" s="18"/>
      <c r="P49" s="18"/>
      <c r="V49" s="23"/>
    </row>
    <row r="50" s="9" customFormat="true" ht="11.25" hidden="false" customHeight="false" outlineLevel="0" collapsed="false">
      <c r="M50" s="18" t="n">
        <v>224</v>
      </c>
      <c r="N50" s="14" t="str">
        <f aca="false">IF(Mängud!E125="","",Mängud!E125)</f>
        <v>Andres Somer</v>
      </c>
      <c r="O50" s="14"/>
      <c r="P50" s="14"/>
      <c r="Q50" s="19"/>
      <c r="V50" s="23"/>
    </row>
    <row r="51" s="9" customFormat="true" ht="11.25" hidden="false" customHeight="false" outlineLevel="0" collapsed="false">
      <c r="A51" s="10" t="n">
        <v>15</v>
      </c>
      <c r="B51" s="11" t="str">
        <f aca="false">Paigutus!B18&amp;" "&amp;Paigutus!C18</f>
        <v>Riho Strazev</v>
      </c>
      <c r="C51" s="11"/>
      <c r="D51" s="11"/>
      <c r="M51" s="18"/>
      <c r="N51" s="16"/>
      <c r="O51" s="17" t="str">
        <f aca="false">IF(Mängud!F125="","",Mängud!F125)</f>
        <v>3:0</v>
      </c>
      <c r="P51" s="20"/>
      <c r="Q51" s="21"/>
      <c r="V51" s="23"/>
    </row>
    <row r="52" s="9" customFormat="true" ht="11.25" hidden="false" customHeight="false" outlineLevel="0" collapsed="false">
      <c r="D52" s="13" t="n">
        <v>129</v>
      </c>
      <c r="E52" s="14" t="str">
        <f aca="false">IF(Mängud!E30="","",Mängud!E30)</f>
        <v>Riho Strazev</v>
      </c>
      <c r="F52" s="14"/>
      <c r="G52" s="14"/>
      <c r="M52" s="18"/>
      <c r="V52" s="23"/>
    </row>
    <row r="53" s="9" customFormat="true" ht="11.25" hidden="false" customHeight="false" outlineLevel="0" collapsed="false">
      <c r="A53" s="10" t="n">
        <v>50</v>
      </c>
      <c r="B53" s="15" t="str">
        <f aca="false">Paigutus!B53&amp;" "&amp;Paigutus!C53</f>
        <v>Tõnu Kleesmann</v>
      </c>
      <c r="C53" s="15"/>
      <c r="D53" s="15"/>
      <c r="E53" s="16"/>
      <c r="F53" s="17" t="str">
        <f aca="false">IF(Mängud!F30="","",Mängud!F30)</f>
        <v>3:0</v>
      </c>
      <c r="G53" s="13"/>
      <c r="M53" s="18"/>
      <c r="V53" s="23"/>
    </row>
    <row r="54" s="9" customFormat="true" ht="11.25" hidden="false" customHeight="false" outlineLevel="0" collapsed="false">
      <c r="G54" s="18" t="n">
        <v>147</v>
      </c>
      <c r="H54" s="14" t="str">
        <f aca="false">IF(Mängud!E48="","",Mängud!E48)</f>
        <v>Riho Strazev</v>
      </c>
      <c r="I54" s="14"/>
      <c r="J54" s="14"/>
      <c r="M54" s="18"/>
      <c r="V54" s="23"/>
    </row>
    <row r="55" s="9" customFormat="true" ht="11.25" hidden="false" customHeight="false" outlineLevel="0" collapsed="false">
      <c r="A55" s="10" t="n">
        <v>47</v>
      </c>
      <c r="B55" s="11" t="str">
        <f aca="false">Paigutus!B50&amp;" "&amp;Paigutus!C50</f>
        <v>Aimar Välja</v>
      </c>
      <c r="C55" s="11"/>
      <c r="D55" s="11"/>
      <c r="G55" s="18"/>
      <c r="H55" s="16"/>
      <c r="I55" s="17" t="str">
        <f aca="false">IF(Mängud!F48="","",Mängud!F48)</f>
        <v>3:2</v>
      </c>
      <c r="J55" s="13"/>
      <c r="M55" s="18"/>
      <c r="V55" s="23"/>
    </row>
    <row r="56" s="9" customFormat="true" ht="11.25" hidden="false" customHeight="false" outlineLevel="0" collapsed="false">
      <c r="D56" s="13" t="n">
        <v>130</v>
      </c>
      <c r="E56" s="14" t="str">
        <f aca="false">IF(Mängud!E31="","",Mängud!E31)</f>
        <v>Aimar Välja</v>
      </c>
      <c r="F56" s="14"/>
      <c r="G56" s="14"/>
      <c r="H56" s="19"/>
      <c r="J56" s="18"/>
      <c r="M56" s="18"/>
      <c r="V56" s="23"/>
    </row>
    <row r="57" s="9" customFormat="true" ht="11.25" hidden="false" customHeight="false" outlineLevel="0" collapsed="false">
      <c r="A57" s="10" t="n">
        <v>18</v>
      </c>
      <c r="B57" s="15" t="str">
        <f aca="false">Paigutus!B21&amp;" "&amp;Paigutus!C21</f>
        <v>Siim Arak</v>
      </c>
      <c r="C57" s="15"/>
      <c r="D57" s="15"/>
      <c r="E57" s="16"/>
      <c r="F57" s="17" t="str">
        <f aca="false">IF(Mängud!F31="","",Mängud!F31)</f>
        <v>3:1</v>
      </c>
      <c r="G57" s="20"/>
      <c r="H57" s="21"/>
      <c r="J57" s="18"/>
      <c r="M57" s="18"/>
      <c r="V57" s="23"/>
    </row>
    <row r="58" s="9" customFormat="true" ht="11.25" hidden="false" customHeight="false" outlineLevel="0" collapsed="false">
      <c r="J58" s="18" t="n">
        <v>172</v>
      </c>
      <c r="K58" s="14" t="str">
        <f aca="false">IF(Mängud!E73="","",Mängud!E73)</f>
        <v>Andres Somer</v>
      </c>
      <c r="L58" s="14"/>
      <c r="M58" s="14"/>
      <c r="N58" s="19"/>
      <c r="V58" s="23"/>
    </row>
    <row r="59" s="9" customFormat="true" ht="11.25" hidden="false" customHeight="false" outlineLevel="0" collapsed="false">
      <c r="A59" s="10" t="n">
        <v>31</v>
      </c>
      <c r="B59" s="11" t="str">
        <f aca="false">Paigutus!B34&amp;" "&amp;Paigutus!C34</f>
        <v>Raivo Roots</v>
      </c>
      <c r="C59" s="11"/>
      <c r="D59" s="11"/>
      <c r="J59" s="18"/>
      <c r="K59" s="16"/>
      <c r="L59" s="17" t="str">
        <f aca="false">IF(Mängud!F73="","",Mängud!F73)</f>
        <v>3:0</v>
      </c>
      <c r="M59" s="20"/>
      <c r="N59" s="21"/>
      <c r="V59" s="23"/>
    </row>
    <row r="60" s="9" customFormat="true" ht="11.25" hidden="false" customHeight="false" outlineLevel="0" collapsed="false">
      <c r="D60" s="13" t="n">
        <v>131</v>
      </c>
      <c r="E60" s="14" t="str">
        <f aca="false">IF(Mängud!E32="","",Mängud!E32)</f>
        <v>Raivo Roots</v>
      </c>
      <c r="F60" s="14"/>
      <c r="G60" s="14"/>
      <c r="J60" s="18"/>
      <c r="V60" s="23"/>
    </row>
    <row r="61" s="9" customFormat="true" ht="11.25" hidden="false" customHeight="false" outlineLevel="0" collapsed="false">
      <c r="A61" s="10" t="n">
        <v>34</v>
      </c>
      <c r="B61" s="15" t="str">
        <f aca="false">Paigutus!B37&amp;" "&amp;Paigutus!C37</f>
        <v>Heiki Hansar</v>
      </c>
      <c r="C61" s="15"/>
      <c r="D61" s="15"/>
      <c r="E61" s="16"/>
      <c r="F61" s="17" t="str">
        <f aca="false">IF(Mängud!F32="","",Mängud!F32)</f>
        <v>3:1</v>
      </c>
      <c r="G61" s="13"/>
      <c r="J61" s="18"/>
      <c r="V61" s="23"/>
    </row>
    <row r="62" s="9" customFormat="true" ht="11.25" hidden="false" customHeight="false" outlineLevel="0" collapsed="false">
      <c r="G62" s="18" t="n">
        <v>148</v>
      </c>
      <c r="H62" s="14" t="str">
        <f aca="false">IF(Mängud!E49="","",Mängud!E49)</f>
        <v>Andres Somer</v>
      </c>
      <c r="I62" s="14"/>
      <c r="J62" s="14"/>
      <c r="K62" s="19"/>
      <c r="V62" s="23"/>
    </row>
    <row r="63" s="9" customFormat="true" ht="11.25" hidden="false" customHeight="false" outlineLevel="0" collapsed="false">
      <c r="A63" s="10" t="n">
        <v>63</v>
      </c>
      <c r="B63" s="11" t="str">
        <f aca="false">Paigutus!B66&amp;" "&amp;Paigutus!C66</f>
        <v>Mängija 9</v>
      </c>
      <c r="C63" s="11"/>
      <c r="D63" s="11"/>
      <c r="G63" s="18"/>
      <c r="H63" s="16"/>
      <c r="I63" s="17" t="str">
        <f aca="false">IF(Mängud!F49="","",Mängud!F49)</f>
        <v>3:0</v>
      </c>
      <c r="J63" s="20"/>
      <c r="K63" s="21"/>
      <c r="V63" s="23"/>
    </row>
    <row r="64" s="9" customFormat="true" ht="11.25" hidden="false" customHeight="false" outlineLevel="0" collapsed="false">
      <c r="D64" s="13" t="n">
        <v>132</v>
      </c>
      <c r="E64" s="14" t="str">
        <f aca="false">IF(Mängud!E33="","",Mängud!E33)</f>
        <v>Andres Somer</v>
      </c>
      <c r="F64" s="14"/>
      <c r="G64" s="14"/>
      <c r="H64" s="19"/>
      <c r="V64" s="23"/>
    </row>
    <row r="65" s="9" customFormat="true" ht="11.25" hidden="false" customHeight="false" outlineLevel="0" collapsed="false">
      <c r="A65" s="10" t="n">
        <v>2</v>
      </c>
      <c r="B65" s="15" t="str">
        <f aca="false">Paigutus!B5&amp;" "&amp;Paigutus!C5</f>
        <v>Andres Somer</v>
      </c>
      <c r="C65" s="15"/>
      <c r="D65" s="15"/>
      <c r="E65" s="16"/>
      <c r="F65" s="17" t="str">
        <f aca="false">IF(Mängud!F33="","",Mängud!F33)</f>
        <v>w.o.</v>
      </c>
      <c r="G65" s="20"/>
      <c r="H65" s="21"/>
      <c r="V65" s="23"/>
    </row>
  </sheetData>
  <sheetProtection sheet="true"/>
  <mergeCells count="64">
    <mergeCell ref="J1:M1"/>
    <mergeCell ref="B3:D3"/>
    <mergeCell ref="E4:G4"/>
    <mergeCell ref="B5:D5"/>
    <mergeCell ref="H6:J6"/>
    <mergeCell ref="B7:D7"/>
    <mergeCell ref="E8:G8"/>
    <mergeCell ref="B9:D9"/>
    <mergeCell ref="K10:M10"/>
    <mergeCell ref="B11:D11"/>
    <mergeCell ref="E12:G12"/>
    <mergeCell ref="B13:D13"/>
    <mergeCell ref="H14:J14"/>
    <mergeCell ref="B15:D15"/>
    <mergeCell ref="E16:G16"/>
    <mergeCell ref="B17:D17"/>
    <mergeCell ref="N18:P18"/>
    <mergeCell ref="B19:D19"/>
    <mergeCell ref="E20:G20"/>
    <mergeCell ref="B21:D21"/>
    <mergeCell ref="H22:J22"/>
    <mergeCell ref="B23:D23"/>
    <mergeCell ref="E24:G24"/>
    <mergeCell ref="B25:D25"/>
    <mergeCell ref="K26:M26"/>
    <mergeCell ref="B27:D27"/>
    <mergeCell ref="E28:G28"/>
    <mergeCell ref="B29:D29"/>
    <mergeCell ref="H30:J30"/>
    <mergeCell ref="B31:D31"/>
    <mergeCell ref="E32:G32"/>
    <mergeCell ref="B33:D33"/>
    <mergeCell ref="Q34:S34"/>
    <mergeCell ref="B35:D35"/>
    <mergeCell ref="E36:G36"/>
    <mergeCell ref="B37:D37"/>
    <mergeCell ref="H38:J38"/>
    <mergeCell ref="B39:D39"/>
    <mergeCell ref="E40:G40"/>
    <mergeCell ref="B41:D41"/>
    <mergeCell ref="K42:M42"/>
    <mergeCell ref="B43:D43"/>
    <mergeCell ref="E44:G44"/>
    <mergeCell ref="B45:D45"/>
    <mergeCell ref="H46:J46"/>
    <mergeCell ref="B47:D47"/>
    <mergeCell ref="E48:G48"/>
    <mergeCell ref="B49:D49"/>
    <mergeCell ref="N50:P50"/>
    <mergeCell ref="B51:D51"/>
    <mergeCell ref="E52:G52"/>
    <mergeCell ref="B53:D53"/>
    <mergeCell ref="H54:J54"/>
    <mergeCell ref="B55:D55"/>
    <mergeCell ref="E56:G56"/>
    <mergeCell ref="B57:D57"/>
    <mergeCell ref="K58:M58"/>
    <mergeCell ref="B59:D59"/>
    <mergeCell ref="E60:G60"/>
    <mergeCell ref="B61:D61"/>
    <mergeCell ref="H62:J62"/>
    <mergeCell ref="B63:D63"/>
    <mergeCell ref="E64:G64"/>
    <mergeCell ref="B65:D65"/>
  </mergeCells>
  <printOptions headings="false" gridLines="false" gridLinesSet="true" horizontalCentered="false" verticalCentered="false"/>
  <pageMargins left="0.157638888888889" right="0.157638888888889" top="0.196527777777778" bottom="0.511805555555555" header="0.511805555555555" footer="0.511805555555555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68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1" activeCellId="0" sqref="B1"/>
    </sheetView>
  </sheetViews>
  <sheetFormatPr defaultRowHeight="12.75" outlineLevelRow="0" outlineLevelCol="0"/>
  <cols>
    <col collapsed="false" customWidth="true" hidden="false" outlineLevel="0" max="1" min="1" style="6" width="4.13"/>
    <col collapsed="false" customWidth="true" hidden="false" outlineLevel="0" max="18" min="2" style="6" width="5.7"/>
    <col collapsed="false" customWidth="true" hidden="false" outlineLevel="0" max="19" min="19" style="6" width="4.84"/>
    <col collapsed="false" customWidth="true" hidden="false" outlineLevel="0" max="20" min="20" style="6" width="3.56"/>
    <col collapsed="false" customWidth="true" hidden="false" outlineLevel="0" max="257" min="21" style="6" width="9.13"/>
    <col collapsed="false" customWidth="true" hidden="false" outlineLevel="0" max="1025" min="258" style="0" width="9.13"/>
  </cols>
  <sheetData>
    <row r="1" s="9" customFormat="true" ht="11.25" hidden="false" customHeight="false" outlineLevel="0" collapsed="false">
      <c r="V1" s="23"/>
    </row>
    <row r="2" s="9" customFormat="true" ht="11.25" hidden="false" customHeight="false" outlineLevel="0" collapsed="false">
      <c r="J2" s="24"/>
      <c r="K2" s="24"/>
      <c r="L2" s="24"/>
      <c r="M2" s="24"/>
      <c r="P2" s="10" t="n">
        <v>-224</v>
      </c>
      <c r="Q2" s="11" t="str">
        <f aca="false">IF('Plussring(B)'!N50="","",IF('Plussring(B)'!N50='Plussring(B)'!K42,'Plussring(B)'!K58,'Plussring(B)'!K42))</f>
        <v>Ardi Mets</v>
      </c>
      <c r="R2" s="11"/>
      <c r="S2" s="11"/>
      <c r="V2" s="23"/>
    </row>
    <row r="3" s="9" customFormat="true" ht="11.25" hidden="false" customHeight="false" outlineLevel="0" collapsed="false">
      <c r="D3" s="10" t="n">
        <v>-141</v>
      </c>
      <c r="E3" s="11" t="str">
        <f aca="false">IF('Plussring(B)'!H6="","",IF('Plussring(B)'!H6='Plussring(B)'!E4,'Plussring(B)'!E8,'Plussring(B)'!E4))</f>
        <v>Vladimir Sastin</v>
      </c>
      <c r="F3" s="11"/>
      <c r="G3" s="11"/>
      <c r="J3" s="12" t="s">
        <v>114</v>
      </c>
      <c r="K3" s="12"/>
      <c r="L3" s="12"/>
      <c r="M3" s="12"/>
      <c r="S3" s="13"/>
      <c r="V3" s="23"/>
    </row>
    <row r="4" s="9" customFormat="true" ht="11.25" hidden="false" customHeight="false" outlineLevel="0" collapsed="false">
      <c r="A4" s="10" t="n">
        <v>-101</v>
      </c>
      <c r="B4" s="11" t="str">
        <f aca="false">IF('Plussring(A)'!E2="","",IF('Plussring(A)'!E2='Plussring(A)'!B1,'Plussring(A)'!B3,'Plussring(A)'!B1))</f>
        <v>Mängija 10</v>
      </c>
      <c r="C4" s="11"/>
      <c r="D4" s="11"/>
      <c r="G4" s="13" t="n">
        <v>181</v>
      </c>
      <c r="H4" s="14" t="str">
        <f aca="false">IF(Mängud!E82="","",Mängud!E82)</f>
        <v>Vladimir Sastin</v>
      </c>
      <c r="I4" s="14"/>
      <c r="J4" s="14"/>
      <c r="S4" s="18"/>
      <c r="V4" s="23"/>
    </row>
    <row r="5" s="9" customFormat="true" ht="11.25" hidden="false" customHeight="false" outlineLevel="0" collapsed="false">
      <c r="D5" s="13" t="n">
        <v>149</v>
      </c>
      <c r="E5" s="22" t="str">
        <f aca="false">IF(Mängud!E50="","",Mängud!E50)</f>
        <v>Kristi Kruusimaa</v>
      </c>
      <c r="F5" s="22"/>
      <c r="G5" s="22"/>
      <c r="H5" s="16"/>
      <c r="I5" s="17" t="str">
        <f aca="false">IF(Mängud!F82="","",Mängud!F82)</f>
        <v>3:0</v>
      </c>
      <c r="J5" s="13"/>
      <c r="S5" s="18"/>
      <c r="V5" s="23"/>
    </row>
    <row r="6" s="9" customFormat="true" ht="11.25" hidden="false" customHeight="false" outlineLevel="0" collapsed="false">
      <c r="A6" s="10" t="n">
        <v>-102</v>
      </c>
      <c r="B6" s="11" t="str">
        <f aca="false">IF('Plussring(A)'!E6="","",IF('Plussring(A)'!E6='Plussring(A)'!B5,'Plussring(A)'!B7,'Plussring(A)'!B5))</f>
        <v>Kristi Kruusimaa</v>
      </c>
      <c r="C6" s="11"/>
      <c r="D6" s="11"/>
      <c r="E6" s="25"/>
      <c r="F6" s="17" t="str">
        <f aca="false">IF(Mängud!F50="","",Mängud!F50)</f>
        <v>w.o.</v>
      </c>
      <c r="G6" s="20"/>
      <c r="J6" s="18" t="n">
        <v>213</v>
      </c>
      <c r="K6" s="14" t="str">
        <f aca="false">IF(Mängud!E114="","",Mängud!E114)</f>
        <v>Vladimir Sastin</v>
      </c>
      <c r="L6" s="14"/>
      <c r="M6" s="14"/>
      <c r="P6" s="26" t="s">
        <v>115</v>
      </c>
      <c r="Q6" s="15" t="str">
        <f aca="false">IF(Mängud!E172="","",Mängud!E172)</f>
        <v>Ketrin Salumaa</v>
      </c>
      <c r="R6" s="15"/>
      <c r="S6" s="15"/>
      <c r="T6" s="16" t="n">
        <v>271</v>
      </c>
      <c r="V6" s="23"/>
    </row>
    <row r="7" s="9" customFormat="true" ht="11.25" hidden="false" customHeight="false" outlineLevel="0" collapsed="false">
      <c r="D7" s="10" t="n">
        <v>-142</v>
      </c>
      <c r="E7" s="11" t="str">
        <f aca="false">IF('Plussring(B)'!H14="","",IF('Plussring(B)'!H14='Plussring(B)'!E12,'Plussring(B)'!E16,'Plussring(B)'!E12))</f>
        <v>Raigo Rommot</v>
      </c>
      <c r="F7" s="11"/>
      <c r="G7" s="11"/>
      <c r="J7" s="18"/>
      <c r="K7" s="16"/>
      <c r="L7" s="17" t="str">
        <f aca="false">IF(Mängud!F114="","",Mängud!F114)</f>
        <v>3:1</v>
      </c>
      <c r="M7" s="13"/>
      <c r="R7" s="17" t="str">
        <f aca="false">IF(Mängud!F172="","",Mängud!F172)</f>
        <v>3:0</v>
      </c>
      <c r="S7" s="18"/>
      <c r="V7" s="23"/>
    </row>
    <row r="8" s="9" customFormat="true" ht="11.25" hidden="false" customHeight="false" outlineLevel="0" collapsed="false">
      <c r="A8" s="10" t="n">
        <v>-103</v>
      </c>
      <c r="B8" s="11" t="str">
        <f aca="false">IF('Plussring(A)'!E10="","",IF('Plussring(A)'!E10='Plussring(A)'!B9,'Plussring(A)'!B11,'Plussring(A)'!B9))</f>
        <v>Marek Leemet</v>
      </c>
      <c r="C8" s="11"/>
      <c r="D8" s="11"/>
      <c r="G8" s="13" t="n">
        <v>182</v>
      </c>
      <c r="H8" s="14" t="str">
        <f aca="false">IF(Mängud!E83="","",Mängud!E83)</f>
        <v>Marek Leemet</v>
      </c>
      <c r="I8" s="14"/>
      <c r="J8" s="14"/>
      <c r="K8" s="19"/>
      <c r="M8" s="18" t="n">
        <v>233</v>
      </c>
      <c r="N8" s="14" t="str">
        <f aca="false">IF(Mängud!E134="","",Mängud!E134)</f>
        <v>Ketrin Salumaa</v>
      </c>
      <c r="O8" s="14"/>
      <c r="P8" s="14"/>
      <c r="S8" s="18"/>
      <c r="V8" s="23"/>
    </row>
    <row r="9" s="9" customFormat="true" ht="11.25" hidden="false" customHeight="false" outlineLevel="0" collapsed="false">
      <c r="D9" s="13" t="n">
        <v>150</v>
      </c>
      <c r="E9" s="22" t="str">
        <f aca="false">IF(Mängud!E51="","",Mängud!E51)</f>
        <v>Marek Leemet</v>
      </c>
      <c r="F9" s="22"/>
      <c r="G9" s="22"/>
      <c r="H9" s="16"/>
      <c r="I9" s="17" t="str">
        <f aca="false">IF(Mängud!F83="","",Mängud!F83)</f>
        <v>3:1</v>
      </c>
      <c r="J9" s="20"/>
      <c r="K9" s="21"/>
      <c r="M9" s="18"/>
      <c r="N9" s="16"/>
      <c r="O9" s="17" t="str">
        <f aca="false">IF(Mängud!F134="","",Mängud!F134)</f>
        <v>3:0</v>
      </c>
      <c r="P9" s="13"/>
      <c r="S9" s="18"/>
      <c r="V9" s="23"/>
    </row>
    <row r="10" s="9" customFormat="true" ht="11.25" hidden="false" customHeight="false" outlineLevel="0" collapsed="false">
      <c r="A10" s="10" t="n">
        <v>-104</v>
      </c>
      <c r="B10" s="11" t="str">
        <f aca="false">IF('Plussring(A)'!E14="","",IF('Plussring(A)'!E14='Plussring(A)'!B13,'Plussring(A)'!B15,'Plussring(A)'!B13))</f>
        <v>Taivo Koitla</v>
      </c>
      <c r="C10" s="11"/>
      <c r="D10" s="11"/>
      <c r="E10" s="25"/>
      <c r="F10" s="17" t="str">
        <f aca="false">IF(Mängud!F51="","",Mängud!F51)</f>
        <v>3:0</v>
      </c>
      <c r="G10" s="20"/>
      <c r="J10" s="10" t="n">
        <v>-168</v>
      </c>
      <c r="K10" s="15" t="str">
        <f aca="false">IF('Plussring(A)'!K56="","",IF('Plussring(A)'!K56='Plussring(A)'!H52,'Plussring(A)'!H60,'Plussring(A)'!H52))</f>
        <v>Ketrin Salumaa</v>
      </c>
      <c r="L10" s="15"/>
      <c r="M10" s="15"/>
      <c r="P10" s="18"/>
      <c r="S10" s="18"/>
      <c r="V10" s="23"/>
    </row>
    <row r="11" s="9" customFormat="true" ht="11.25" hidden="false" customHeight="false" outlineLevel="0" collapsed="false">
      <c r="D11" s="10" t="n">
        <v>-143</v>
      </c>
      <c r="E11" s="11" t="str">
        <f aca="false">IF('Plussring(B)'!H22="","",IF('Plussring(B)'!H22='Plussring(B)'!E20,'Plussring(B)'!E24,'Plussring(B)'!E20))</f>
        <v>Mihkel Lasn</v>
      </c>
      <c r="F11" s="11"/>
      <c r="G11" s="11"/>
      <c r="P11" s="18"/>
      <c r="S11" s="18"/>
      <c r="V11" s="23"/>
    </row>
    <row r="12" s="9" customFormat="true" ht="11.25" hidden="false" customHeight="false" outlineLevel="0" collapsed="false">
      <c r="A12" s="10" t="n">
        <v>-105</v>
      </c>
      <c r="B12" s="11" t="str">
        <f aca="false">IF('Plussring(A)'!E18="","",IF('Plussring(A)'!E18='Plussring(A)'!B17,'Plussring(A)'!B19,'Plussring(A)'!B17))</f>
        <v>Mängija 2</v>
      </c>
      <c r="C12" s="11"/>
      <c r="D12" s="11"/>
      <c r="G12" s="13" t="n">
        <v>183</v>
      </c>
      <c r="H12" s="14" t="str">
        <f aca="false">IF(Mängud!E84="","",Mängud!E84)</f>
        <v>Mihkel Lasn</v>
      </c>
      <c r="I12" s="14"/>
      <c r="J12" s="14"/>
      <c r="P12" s="18" t="n">
        <v>253</v>
      </c>
      <c r="Q12" s="22" t="str">
        <f aca="false">IF(Mängud!E154="","",Mängud!E154)</f>
        <v>Ketrin Salumaa</v>
      </c>
      <c r="R12" s="22"/>
      <c r="S12" s="22"/>
      <c r="V12" s="23"/>
    </row>
    <row r="13" s="9" customFormat="true" ht="11.25" hidden="false" customHeight="false" outlineLevel="0" collapsed="false">
      <c r="D13" s="13" t="n">
        <v>151</v>
      </c>
      <c r="E13" s="22" t="str">
        <f aca="false">IF(Mängud!E52="","",Mängud!E52)</f>
        <v>Käthlin Vahtel</v>
      </c>
      <c r="F13" s="22"/>
      <c r="G13" s="22"/>
      <c r="H13" s="16"/>
      <c r="I13" s="17" t="str">
        <f aca="false">IF(Mängud!F84="","",Mängud!F84)</f>
        <v>3:0</v>
      </c>
      <c r="J13" s="13"/>
      <c r="P13" s="18"/>
      <c r="Q13" s="16"/>
      <c r="R13" s="17" t="str">
        <f aca="false">IF(Mängud!F154="","",Mängud!F154)</f>
        <v>3:0</v>
      </c>
      <c r="V13" s="23"/>
    </row>
    <row r="14" s="9" customFormat="true" ht="11.25" hidden="false" customHeight="false" outlineLevel="0" collapsed="false">
      <c r="A14" s="10" t="n">
        <v>-106</v>
      </c>
      <c r="B14" s="11" t="str">
        <f aca="false">IF('Plussring(A)'!E22="","",IF('Plussring(A)'!E22='Plussring(A)'!B21,'Plussring(A)'!B23,'Plussring(A)'!B21))</f>
        <v>Käthlin Vahtel</v>
      </c>
      <c r="C14" s="11"/>
      <c r="D14" s="11"/>
      <c r="E14" s="25"/>
      <c r="F14" s="17" t="str">
        <f aca="false">IF(Mängud!F52="","",Mängud!F52)</f>
        <v>w.o.</v>
      </c>
      <c r="G14" s="20"/>
      <c r="J14" s="18" t="n">
        <v>214</v>
      </c>
      <c r="K14" s="14" t="str">
        <f aca="false">IF(Mängud!E115="","",Mängud!E115)</f>
        <v>Mihkel Lasn</v>
      </c>
      <c r="L14" s="14"/>
      <c r="M14" s="14"/>
      <c r="P14" s="18"/>
      <c r="V14" s="23"/>
    </row>
    <row r="15" s="9" customFormat="true" ht="11.25" hidden="false" customHeight="false" outlineLevel="0" collapsed="false">
      <c r="D15" s="10" t="n">
        <v>-144</v>
      </c>
      <c r="E15" s="11" t="str">
        <f aca="false">IF('Plussring(B)'!H30="","",IF('Plussring(B)'!H30='Plussring(B)'!E28,'Plussring(B)'!E32,'Plussring(B)'!E28))</f>
        <v>Jaan Lepp</v>
      </c>
      <c r="F15" s="11"/>
      <c r="G15" s="11"/>
      <c r="J15" s="18"/>
      <c r="K15" s="16"/>
      <c r="L15" s="17" t="str">
        <f aca="false">IF(Mängud!F115="","",Mängud!F115)</f>
        <v>3:2</v>
      </c>
      <c r="M15" s="13"/>
      <c r="P15" s="18"/>
      <c r="V15" s="23"/>
    </row>
    <row r="16" s="9" customFormat="true" ht="11.25" hidden="false" customHeight="false" outlineLevel="0" collapsed="false">
      <c r="A16" s="10" t="n">
        <v>-107</v>
      </c>
      <c r="B16" s="11" t="str">
        <f aca="false">IF('Plussring(A)'!E26="","",IF('Plussring(A)'!E26='Plussring(A)'!B25,'Plussring(A)'!B27,'Plussring(A)'!B25))</f>
        <v>Erik Tõntson</v>
      </c>
      <c r="C16" s="11"/>
      <c r="D16" s="11"/>
      <c r="G16" s="13" t="n">
        <v>184</v>
      </c>
      <c r="H16" s="14" t="str">
        <f aca="false">IF(Mängud!E85="","",Mängud!E85)</f>
        <v>Erik Tõntson</v>
      </c>
      <c r="I16" s="14"/>
      <c r="J16" s="14"/>
      <c r="K16" s="19"/>
      <c r="M16" s="18" t="n">
        <v>234</v>
      </c>
      <c r="N16" s="14" t="str">
        <f aca="false">IF(Mängud!E135="","",Mängud!E135)</f>
        <v>Veiko Ristissaar</v>
      </c>
      <c r="O16" s="14"/>
      <c r="P16" s="14"/>
      <c r="Q16" s="19"/>
      <c r="V16" s="23"/>
    </row>
    <row r="17" s="9" customFormat="true" ht="11.25" hidden="false" customHeight="false" outlineLevel="0" collapsed="false">
      <c r="D17" s="13" t="n">
        <v>152</v>
      </c>
      <c r="E17" s="22" t="str">
        <f aca="false">IF(Mängud!E53="","",Mängud!E53)</f>
        <v>Erik Tõntson</v>
      </c>
      <c r="F17" s="22"/>
      <c r="G17" s="22"/>
      <c r="H17" s="16"/>
      <c r="I17" s="17" t="str">
        <f aca="false">IF(Mängud!F85="","",Mängud!F85)</f>
        <v>3:0</v>
      </c>
      <c r="J17" s="20"/>
      <c r="K17" s="21"/>
      <c r="M17" s="18"/>
      <c r="N17" s="16"/>
      <c r="O17" s="17" t="str">
        <f aca="false">IF(Mängud!F135="","",Mängud!F135)</f>
        <v>3:0</v>
      </c>
      <c r="P17" s="20"/>
      <c r="Q17" s="21"/>
      <c r="V17" s="23"/>
    </row>
    <row r="18" s="9" customFormat="true" ht="11.25" hidden="false" customHeight="false" outlineLevel="0" collapsed="false">
      <c r="A18" s="10" t="n">
        <v>-108</v>
      </c>
      <c r="B18" s="11" t="str">
        <f aca="false">IF('Plussring(A)'!E30="","",IF('Plussring(A)'!E30='Plussring(A)'!B29,'Plussring(A)'!B31,'Plussring(A)'!B29))</f>
        <v>Mängija 3</v>
      </c>
      <c r="C18" s="11"/>
      <c r="D18" s="11"/>
      <c r="E18" s="25"/>
      <c r="F18" s="17" t="str">
        <f aca="false">IF(Mängud!F53="","",Mängud!F53)</f>
        <v>w.o.</v>
      </c>
      <c r="G18" s="20"/>
      <c r="J18" s="10" t="n">
        <v>-167</v>
      </c>
      <c r="K18" s="15" t="str">
        <f aca="false">IF('Plussring(A)'!K40="","",IF('Plussring(A)'!K40='Plussring(A)'!H36,'Plussring(A)'!H44,'Plussring(A)'!H36))</f>
        <v>Veiko Ristissaar</v>
      </c>
      <c r="L18" s="15"/>
      <c r="M18" s="15"/>
      <c r="P18" s="10" t="n">
        <v>-223</v>
      </c>
      <c r="Q18" s="11" t="str">
        <f aca="false">IF('Plussring(B)'!N18="","",IF('Plussring(B)'!N18='Plussring(B)'!K10,'Plussring(B)'!K26,'Plussring(B)'!K10))</f>
        <v>Imre Korsen</v>
      </c>
      <c r="R18" s="11"/>
      <c r="S18" s="11"/>
      <c r="V18" s="23"/>
    </row>
    <row r="19" s="9" customFormat="true" ht="11.25" hidden="false" customHeight="false" outlineLevel="0" collapsed="false">
      <c r="D19" s="10" t="n">
        <v>-145</v>
      </c>
      <c r="E19" s="11" t="str">
        <f aca="false">IF('Plussring(B)'!H38="","",IF('Plussring(B)'!H38='Plussring(B)'!E36,'Plussring(B)'!E40,'Plussring(B)'!E36))</f>
        <v>Heino Kruusement</v>
      </c>
      <c r="F19" s="11"/>
      <c r="G19" s="11"/>
      <c r="S19" s="13"/>
      <c r="V19" s="23"/>
    </row>
    <row r="20" s="9" customFormat="true" ht="11.25" hidden="false" customHeight="false" outlineLevel="0" collapsed="false">
      <c r="A20" s="10" t="n">
        <v>-109</v>
      </c>
      <c r="B20" s="11" t="str">
        <f aca="false">IF('Plussring(A)'!E34="","",IF('Plussring(A)'!E34='Plussring(A)'!B33,'Plussring(A)'!B35,'Plussring(A)'!B33))</f>
        <v>Mängija 6</v>
      </c>
      <c r="C20" s="11"/>
      <c r="D20" s="11"/>
      <c r="G20" s="13" t="n">
        <v>185</v>
      </c>
      <c r="H20" s="14" t="str">
        <f aca="false">IF(Mängud!E86="","",Mängud!E86)</f>
        <v>Heino Kruusement</v>
      </c>
      <c r="I20" s="14"/>
      <c r="J20" s="14"/>
      <c r="S20" s="18"/>
      <c r="V20" s="23"/>
    </row>
    <row r="21" s="9" customFormat="true" ht="11.25" hidden="false" customHeight="false" outlineLevel="0" collapsed="false">
      <c r="D21" s="13" t="n">
        <v>153</v>
      </c>
      <c r="E21" s="22" t="str">
        <f aca="false">IF(Mängud!E54="","",Mängud!E54)</f>
        <v>Toivo Uustalo</v>
      </c>
      <c r="F21" s="22"/>
      <c r="G21" s="22"/>
      <c r="H21" s="16"/>
      <c r="I21" s="17" t="str">
        <f aca="false">IF(Mängud!F86="","",Mängud!F86)</f>
        <v>3:0</v>
      </c>
      <c r="J21" s="13"/>
      <c r="S21" s="18"/>
      <c r="V21" s="23"/>
    </row>
    <row r="22" s="9" customFormat="true" ht="11.25" hidden="false" customHeight="false" outlineLevel="0" collapsed="false">
      <c r="A22" s="10" t="n">
        <v>-110</v>
      </c>
      <c r="B22" s="11" t="str">
        <f aca="false">IF('Plussring(A)'!E38="","",IF('Plussring(A)'!E38='Plussring(A)'!B37,'Plussring(A)'!B39,'Plussring(A)'!B37))</f>
        <v>Toivo Uustalo</v>
      </c>
      <c r="C22" s="11"/>
      <c r="D22" s="11"/>
      <c r="E22" s="25"/>
      <c r="F22" s="17" t="str">
        <f aca="false">IF(Mängud!F54="","",Mängud!F54)</f>
        <v>w.o.</v>
      </c>
      <c r="G22" s="20"/>
      <c r="J22" s="18" t="n">
        <v>215</v>
      </c>
      <c r="K22" s="14" t="str">
        <f aca="false">IF(Mängud!E116="","",Mängud!E116)</f>
        <v>Heino Kruusement</v>
      </c>
      <c r="L22" s="14"/>
      <c r="M22" s="14"/>
      <c r="P22" s="26" t="s">
        <v>115</v>
      </c>
      <c r="Q22" s="15" t="str">
        <f aca="false">IF(Mängud!E173="","",Mängud!E173)</f>
        <v>Imre Korsen</v>
      </c>
      <c r="R22" s="15"/>
      <c r="S22" s="15"/>
      <c r="T22" s="16" t="n">
        <v>272</v>
      </c>
      <c r="V22" s="23"/>
    </row>
    <row r="23" s="9" customFormat="true" ht="11.25" hidden="false" customHeight="false" outlineLevel="0" collapsed="false">
      <c r="D23" s="10" t="n">
        <v>-146</v>
      </c>
      <c r="E23" s="11" t="str">
        <f aca="false">IF('Plussring(B)'!H46="","",IF('Plussring(B)'!H46='Plussring(B)'!E44,'Plussring(B)'!E48,'Plussring(B)'!E44))</f>
        <v>Maie Enni</v>
      </c>
      <c r="F23" s="11"/>
      <c r="G23" s="11"/>
      <c r="J23" s="18"/>
      <c r="K23" s="16"/>
      <c r="L23" s="17" t="str">
        <f aca="false">IF(Mängud!F116="","",Mängud!F116)</f>
        <v>3:0</v>
      </c>
      <c r="M23" s="13"/>
      <c r="R23" s="17" t="str">
        <f aca="false">IF(Mängud!F173="","",Mängud!F173)</f>
        <v>3:1</v>
      </c>
      <c r="S23" s="18"/>
      <c r="V23" s="23"/>
    </row>
    <row r="24" s="9" customFormat="true" ht="11.25" hidden="false" customHeight="false" outlineLevel="0" collapsed="false">
      <c r="A24" s="10" t="n">
        <v>-111</v>
      </c>
      <c r="B24" s="11" t="str">
        <f aca="false">IF('Plussring(A)'!E42="","",IF('Plussring(A)'!E42='Plussring(A)'!B41,'Plussring(A)'!B43,'Plussring(A)'!B41))</f>
        <v>Tiit Laur</v>
      </c>
      <c r="C24" s="11"/>
      <c r="D24" s="11"/>
      <c r="G24" s="13" t="n">
        <v>186</v>
      </c>
      <c r="H24" s="14" t="str">
        <f aca="false">IF(Mängud!E87="","",Mängud!E87)</f>
        <v>Tiit Laur</v>
      </c>
      <c r="I24" s="14"/>
      <c r="J24" s="14"/>
      <c r="K24" s="19"/>
      <c r="M24" s="18" t="n">
        <v>235</v>
      </c>
      <c r="N24" s="14" t="str">
        <f aca="false">IF(Mängud!E136="","",Mängud!E136)</f>
        <v>Heino Kruusement</v>
      </c>
      <c r="O24" s="14"/>
      <c r="P24" s="14"/>
      <c r="S24" s="18"/>
      <c r="V24" s="23"/>
    </row>
    <row r="25" s="9" customFormat="true" ht="11.25" hidden="false" customHeight="false" outlineLevel="0" collapsed="false">
      <c r="D25" s="13" t="n">
        <v>154</v>
      </c>
      <c r="E25" s="22" t="str">
        <f aca="false">IF(Mängud!E55="","",Mängud!E55)</f>
        <v>Tiit Laur</v>
      </c>
      <c r="F25" s="22"/>
      <c r="G25" s="22"/>
      <c r="H25" s="16"/>
      <c r="I25" s="17" t="str">
        <f aca="false">IF(Mängud!F87="","",Mängud!F87)</f>
        <v>3:0</v>
      </c>
      <c r="J25" s="20"/>
      <c r="K25" s="21"/>
      <c r="M25" s="18"/>
      <c r="N25" s="16"/>
      <c r="O25" s="17" t="str">
        <f aca="false">IF(Mängud!F136="","",Mängud!F136)</f>
        <v>3:2</v>
      </c>
      <c r="P25" s="13"/>
      <c r="S25" s="18"/>
      <c r="V25" s="23"/>
    </row>
    <row r="26" s="9" customFormat="true" ht="11.25" hidden="false" customHeight="false" outlineLevel="0" collapsed="false">
      <c r="A26" s="10" t="n">
        <v>-112</v>
      </c>
      <c r="B26" s="11" t="str">
        <f aca="false">IF('Plussring(A)'!E46="","",IF('Plussring(A)'!E46='Plussring(A)'!B45,'Plussring(A)'!B47,'Plussring(A)'!B45))</f>
        <v>Rauno Lehtsalu</v>
      </c>
      <c r="C26" s="11"/>
      <c r="D26" s="11"/>
      <c r="E26" s="25"/>
      <c r="F26" s="17" t="str">
        <f aca="false">IF(Mängud!F55="","",Mängud!F55)</f>
        <v>3:0</v>
      </c>
      <c r="G26" s="20"/>
      <c r="J26" s="10" t="n">
        <v>-166</v>
      </c>
      <c r="K26" s="15" t="str">
        <f aca="false">IF('Plussring(A)'!K24="","",IF('Plussring(A)'!K24='Plussring(A)'!H20,'Plussring(A)'!H28,'Plussring(A)'!H20))</f>
        <v>Allar Oviir</v>
      </c>
      <c r="L26" s="15"/>
      <c r="M26" s="15"/>
      <c r="P26" s="18"/>
      <c r="S26" s="18"/>
      <c r="V26" s="23"/>
    </row>
    <row r="27" s="9" customFormat="true" ht="11.25" hidden="false" customHeight="false" outlineLevel="0" collapsed="false">
      <c r="D27" s="10" t="n">
        <v>-147</v>
      </c>
      <c r="E27" s="11" t="str">
        <f aca="false">IF('Plussring(B)'!H54="","",IF('Plussring(B)'!H54='Plussring(B)'!E52,'Plussring(B)'!E56,'Plussring(B)'!E52))</f>
        <v>Aimar Välja</v>
      </c>
      <c r="F27" s="11"/>
      <c r="G27" s="11"/>
      <c r="P27" s="18"/>
      <c r="S27" s="18"/>
      <c r="V27" s="23"/>
    </row>
    <row r="28" s="9" customFormat="true" ht="11.25" hidden="false" customHeight="false" outlineLevel="0" collapsed="false">
      <c r="A28" s="10" t="n">
        <v>-113</v>
      </c>
      <c r="B28" s="11" t="str">
        <f aca="false">IF('Plussring(A)'!E50="","",IF('Plussring(A)'!E50='Plussring(A)'!B49,'Plussring(A)'!B51,'Plussring(A)'!B49))</f>
        <v>Oliver Gurski</v>
      </c>
      <c r="C28" s="11"/>
      <c r="D28" s="11"/>
      <c r="G28" s="13" t="n">
        <v>187</v>
      </c>
      <c r="H28" s="14" t="str">
        <f aca="false">IF(Mängud!E88="","",Mängud!E88)</f>
        <v>Aimar Välja</v>
      </c>
      <c r="I28" s="14"/>
      <c r="J28" s="14"/>
      <c r="P28" s="18" t="n">
        <v>254</v>
      </c>
      <c r="Q28" s="22" t="str">
        <f aca="false">IF(Mängud!E155="","",Mängud!E155)</f>
        <v>Heino Kruusement</v>
      </c>
      <c r="R28" s="22"/>
      <c r="S28" s="22"/>
      <c r="V28" s="23"/>
    </row>
    <row r="29" s="9" customFormat="true" ht="11.25" hidden="false" customHeight="false" outlineLevel="0" collapsed="false">
      <c r="D29" s="13" t="n">
        <v>155</v>
      </c>
      <c r="E29" s="22" t="str">
        <f aca="false">IF(Mängud!E56="","",Mängud!E56)</f>
        <v>Taavi Miku</v>
      </c>
      <c r="F29" s="22"/>
      <c r="G29" s="22"/>
      <c r="H29" s="16"/>
      <c r="I29" s="17" t="str">
        <f aca="false">IF(Mängud!F88="","",Mängud!F88)</f>
        <v>3:0</v>
      </c>
      <c r="J29" s="13"/>
      <c r="P29" s="18"/>
      <c r="Q29" s="16"/>
      <c r="R29" s="17" t="str">
        <f aca="false">IF(Mängud!F155="","",Mängud!F155)</f>
        <v>3:0</v>
      </c>
      <c r="V29" s="23"/>
    </row>
    <row r="30" s="9" customFormat="true" ht="11.25" hidden="false" customHeight="false" outlineLevel="0" collapsed="false">
      <c r="A30" s="10" t="n">
        <v>-114</v>
      </c>
      <c r="B30" s="11" t="str">
        <f aca="false">IF('Plussring(A)'!E54="","",IF('Plussring(A)'!E54='Plussring(A)'!B53,'Plussring(A)'!B55,'Plussring(A)'!B53))</f>
        <v>Taavi Miku</v>
      </c>
      <c r="C30" s="11"/>
      <c r="D30" s="11"/>
      <c r="E30" s="25"/>
      <c r="F30" s="17" t="str">
        <f aca="false">IF(Mängud!F56="","",Mängud!F56)</f>
        <v>3:0</v>
      </c>
      <c r="G30" s="20"/>
      <c r="J30" s="18" t="n">
        <v>216</v>
      </c>
      <c r="K30" s="14" t="str">
        <f aca="false">IF(Mängud!E117="","",Mängud!E117)</f>
        <v>Aimar Välja</v>
      </c>
      <c r="L30" s="14"/>
      <c r="M30" s="14"/>
      <c r="P30" s="18"/>
      <c r="V30" s="23"/>
    </row>
    <row r="31" s="9" customFormat="true" ht="11.25" hidden="false" customHeight="false" outlineLevel="0" collapsed="false">
      <c r="D31" s="10" t="n">
        <v>-148</v>
      </c>
      <c r="E31" s="11" t="str">
        <f aca="false">IF('Plussring(B)'!H62="","",IF('Plussring(B)'!H62='Plussring(B)'!E60,'Plussring(B)'!E64,'Plussring(B)'!E60))</f>
        <v>Raivo Roots</v>
      </c>
      <c r="F31" s="11"/>
      <c r="G31" s="11"/>
      <c r="J31" s="18"/>
      <c r="K31" s="16"/>
      <c r="L31" s="17" t="str">
        <f aca="false">IF(Mängud!F117="","",Mängud!F117)</f>
        <v>3:0</v>
      </c>
      <c r="M31" s="13"/>
      <c r="P31" s="18"/>
      <c r="V31" s="23"/>
    </row>
    <row r="32" s="9" customFormat="true" ht="11.25" hidden="false" customHeight="false" outlineLevel="0" collapsed="false">
      <c r="A32" s="10" t="n">
        <v>-115</v>
      </c>
      <c r="B32" s="11" t="str">
        <f aca="false">IF('Plussring(A)'!E58="","",IF('Plussring(A)'!E58='Plussring(A)'!B57,'Plussring(A)'!B59,'Plussring(A)'!B57))</f>
        <v>Aimir Laidma</v>
      </c>
      <c r="C32" s="11"/>
      <c r="D32" s="11"/>
      <c r="G32" s="13" t="n">
        <v>188</v>
      </c>
      <c r="H32" s="14" t="str">
        <f aca="false">IF(Mängud!E89="","",Mängud!E89)</f>
        <v>Raivo Roots</v>
      </c>
      <c r="I32" s="14"/>
      <c r="J32" s="14"/>
      <c r="K32" s="19"/>
      <c r="M32" s="18" t="n">
        <v>236</v>
      </c>
      <c r="N32" s="14" t="str">
        <f aca="false">IF(Mängud!E137="","",Mängud!E137)</f>
        <v>Jüri Vahtra</v>
      </c>
      <c r="O32" s="14"/>
      <c r="P32" s="14"/>
      <c r="Q32" s="19"/>
      <c r="V32" s="23"/>
    </row>
    <row r="33" s="9" customFormat="true" ht="11.25" hidden="false" customHeight="false" outlineLevel="0" collapsed="false">
      <c r="D33" s="13" t="n">
        <v>156</v>
      </c>
      <c r="E33" s="22" t="str">
        <f aca="false">IF(Mängud!E57="","",Mängud!E57)</f>
        <v>Aimir Laidma</v>
      </c>
      <c r="F33" s="22"/>
      <c r="G33" s="22"/>
      <c r="H33" s="16"/>
      <c r="I33" s="17" t="str">
        <f aca="false">IF(Mängud!F89="","",Mängud!F89)</f>
        <v>3:1</v>
      </c>
      <c r="J33" s="20"/>
      <c r="K33" s="21"/>
      <c r="M33" s="18"/>
      <c r="N33" s="16"/>
      <c r="O33" s="17" t="str">
        <f aca="false">IF(Mängud!F137="","",Mängud!F137)</f>
        <v>3:0</v>
      </c>
      <c r="P33" s="20"/>
      <c r="Q33" s="21"/>
      <c r="V33" s="23"/>
    </row>
    <row r="34" s="9" customFormat="true" ht="11.25" hidden="false" customHeight="false" outlineLevel="0" collapsed="false">
      <c r="A34" s="10" t="n">
        <v>-116</v>
      </c>
      <c r="B34" s="11" t="str">
        <f aca="false">IF('Plussring(A)'!E62="","",IF('Plussring(A)'!E62='Plussring(A)'!B61,'Plussring(A)'!B63,'Plussring(A)'!B61))</f>
        <v>Mängija 7</v>
      </c>
      <c r="C34" s="11"/>
      <c r="D34" s="11"/>
      <c r="E34" s="25"/>
      <c r="F34" s="17" t="str">
        <f aca="false">IF(Mängud!F57="","",Mängud!F57)</f>
        <v>w.o.</v>
      </c>
      <c r="G34" s="20"/>
      <c r="J34" s="10" t="n">
        <v>-165</v>
      </c>
      <c r="K34" s="15" t="str">
        <f aca="false">IF('Plussring(A)'!K8="","",IF('Plussring(A)'!K8='Plussring(A)'!H4,'Plussring(A)'!H12,'Plussring(A)'!H4))</f>
        <v>Jüri Vahtra</v>
      </c>
      <c r="L34" s="15"/>
      <c r="M34" s="15"/>
      <c r="P34" s="10" t="n">
        <v>-222</v>
      </c>
      <c r="Q34" s="11" t="str">
        <f aca="false">IF('Plussring(A)'!N48="","",IF('Plussring(A)'!N48='Plussring(A)'!K40,'Plussring(A)'!K56,'Plussring(A)'!K40))</f>
        <v>Almar Rahuoja</v>
      </c>
      <c r="R34" s="11"/>
      <c r="S34" s="11"/>
      <c r="V34" s="23"/>
    </row>
    <row r="35" s="9" customFormat="true" ht="11.25" hidden="false" customHeight="false" outlineLevel="0" collapsed="false">
      <c r="D35" s="10" t="n">
        <v>-133</v>
      </c>
      <c r="E35" s="11" t="str">
        <f aca="false">IF('Plussring(A)'!H4="","",IF('Plussring(A)'!H4='Plussring(A)'!E2,'Plussring(A)'!E6,'Plussring(A)'!E2))</f>
        <v>Vahur Männa</v>
      </c>
      <c r="F35" s="11"/>
      <c r="G35" s="11"/>
      <c r="S35" s="13"/>
      <c r="V35" s="23"/>
    </row>
    <row r="36" s="9" customFormat="true" ht="11.25" hidden="false" customHeight="false" outlineLevel="0" collapsed="false">
      <c r="A36" s="10" t="n">
        <v>-117</v>
      </c>
      <c r="B36" s="11" t="str">
        <f aca="false">IF('Plussring(B)'!E4="","",IF('Plussring(B)'!E4='Plussring(B)'!B3,'Plussring(B)'!B5,'Plussring(B)'!B3))</f>
        <v>Mängija 8</v>
      </c>
      <c r="C36" s="11"/>
      <c r="D36" s="11"/>
      <c r="G36" s="13" t="n">
        <v>189</v>
      </c>
      <c r="H36" s="14" t="str">
        <f aca="false">IF(Mängud!E90="","",Mängud!E90)</f>
        <v>Vahur Männa</v>
      </c>
      <c r="I36" s="14"/>
      <c r="J36" s="14"/>
      <c r="S36" s="18"/>
      <c r="V36" s="23"/>
    </row>
    <row r="37" s="9" customFormat="true" ht="11.25" hidden="false" customHeight="false" outlineLevel="0" collapsed="false">
      <c r="D37" s="13" t="n">
        <v>157</v>
      </c>
      <c r="E37" s="22" t="str">
        <f aca="false">IF(Mängud!E58="","",Mängud!E58)</f>
        <v>Lembit Laumets</v>
      </c>
      <c r="F37" s="22"/>
      <c r="G37" s="22"/>
      <c r="H37" s="16"/>
      <c r="I37" s="17" t="str">
        <f aca="false">IF(Mängud!F90="","",Mängud!F90)</f>
        <v>3:0</v>
      </c>
      <c r="J37" s="13"/>
      <c r="S37" s="18"/>
      <c r="V37" s="23"/>
    </row>
    <row r="38" s="9" customFormat="true" ht="11.25" hidden="false" customHeight="false" outlineLevel="0" collapsed="false">
      <c r="A38" s="10" t="n">
        <v>-118</v>
      </c>
      <c r="B38" s="15" t="str">
        <f aca="false">IF('Plussring(B)'!E8="","",IF('Plussring(B)'!E8='Plussring(B)'!B7,'Plussring(B)'!B9,'Plussring(B)'!B7))</f>
        <v>Lembit Laumets</v>
      </c>
      <c r="C38" s="15"/>
      <c r="D38" s="15"/>
      <c r="E38" s="25"/>
      <c r="F38" s="17" t="str">
        <f aca="false">IF(Mängud!F58="","",Mängud!F58)</f>
        <v>w.o.</v>
      </c>
      <c r="G38" s="20"/>
      <c r="J38" s="18" t="n">
        <v>217</v>
      </c>
      <c r="K38" s="14" t="str">
        <f aca="false">IF(Mängud!E118="","",Mängud!E118)</f>
        <v>Priit Eiver</v>
      </c>
      <c r="L38" s="14"/>
      <c r="M38" s="14"/>
      <c r="P38" s="26" t="s">
        <v>115</v>
      </c>
      <c r="Q38" s="15" t="str">
        <f aca="false">IF(Mängud!E174="","",Mängud!E174)</f>
        <v>Almar Rahuoja</v>
      </c>
      <c r="R38" s="15"/>
      <c r="S38" s="15"/>
      <c r="T38" s="16" t="n">
        <v>273</v>
      </c>
      <c r="V38" s="23"/>
    </row>
    <row r="39" s="9" customFormat="true" ht="11.25" hidden="false" customHeight="false" outlineLevel="0" collapsed="false">
      <c r="D39" s="10" t="n">
        <v>-134</v>
      </c>
      <c r="E39" s="11" t="str">
        <f aca="false">IF('Plussring(A)'!H12="","",IF('Plussring(A)'!H12='Plussring(A)'!E10,'Plussring(A)'!E14,'Plussring(A)'!E10))</f>
        <v>Priit Eiver</v>
      </c>
      <c r="F39" s="11"/>
      <c r="G39" s="11"/>
      <c r="J39" s="18"/>
      <c r="K39" s="16"/>
      <c r="L39" s="17" t="str">
        <f aca="false">IF(Mängud!F118="","",Mängud!F118)</f>
        <v>3:0</v>
      </c>
      <c r="M39" s="13"/>
      <c r="R39" s="17" t="str">
        <f aca="false">IF(Mängud!F174="","",Mängud!F174)</f>
        <v>3:1</v>
      </c>
      <c r="S39" s="18"/>
      <c r="V39" s="23"/>
    </row>
    <row r="40" s="9" customFormat="true" ht="11.25" hidden="false" customHeight="false" outlineLevel="0" collapsed="false">
      <c r="A40" s="10" t="n">
        <v>-119</v>
      </c>
      <c r="B40" s="11" t="str">
        <f aca="false">IF('Plussring(B)'!E12="","",IF('Plussring(B)'!E12='Plussring(B)'!B11,'Plussring(B)'!B13,'Plussring(B)'!B11))</f>
        <v>Romet Rättel</v>
      </c>
      <c r="C40" s="11"/>
      <c r="D40" s="11"/>
      <c r="G40" s="13" t="n">
        <v>190</v>
      </c>
      <c r="H40" s="14" t="str">
        <f aca="false">IF(Mängud!E91="","",Mängud!E91)</f>
        <v>Priit Eiver</v>
      </c>
      <c r="I40" s="14"/>
      <c r="J40" s="14"/>
      <c r="K40" s="19"/>
      <c r="M40" s="18" t="n">
        <v>237</v>
      </c>
      <c r="N40" s="14" t="str">
        <f aca="false">IF(Mängud!E138="","",Mängud!E138)</f>
        <v>Priit Eiver</v>
      </c>
      <c r="O40" s="14"/>
      <c r="P40" s="14"/>
      <c r="S40" s="18"/>
      <c r="V40" s="23"/>
    </row>
    <row r="41" s="9" customFormat="true" ht="11.25" hidden="false" customHeight="false" outlineLevel="0" collapsed="false">
      <c r="D41" s="13" t="n">
        <v>158</v>
      </c>
      <c r="E41" s="22" t="str">
        <f aca="false">IF(Mängud!E59="","",Mängud!E59)</f>
        <v>Romet Rättel</v>
      </c>
      <c r="F41" s="22"/>
      <c r="G41" s="22"/>
      <c r="H41" s="16"/>
      <c r="I41" s="17" t="str">
        <f aca="false">IF(Mängud!F91="","",Mängud!F91)</f>
        <v>3:0</v>
      </c>
      <c r="J41" s="20"/>
      <c r="K41" s="21"/>
      <c r="M41" s="18"/>
      <c r="N41" s="16"/>
      <c r="O41" s="17" t="str">
        <f aca="false">IF(Mängud!F138="","",Mängud!F138)</f>
        <v>3:1</v>
      </c>
      <c r="P41" s="13"/>
      <c r="S41" s="18"/>
      <c r="V41" s="23"/>
    </row>
    <row r="42" s="9" customFormat="true" ht="11.25" hidden="false" customHeight="false" outlineLevel="0" collapsed="false">
      <c r="A42" s="10" t="n">
        <v>-120</v>
      </c>
      <c r="B42" s="11" t="str">
        <f aca="false">IF('Plussring(B)'!E16="","",IF('Plussring(B)'!E16='Plussring(B)'!B15,'Plussring(B)'!B17,'Plussring(B)'!B15))</f>
        <v>Marten Vaher</v>
      </c>
      <c r="C42" s="11"/>
      <c r="D42" s="11"/>
      <c r="E42" s="25"/>
      <c r="F42" s="17" t="str">
        <f aca="false">IF(Mängud!F59="","",Mängud!F59)</f>
        <v>3:0</v>
      </c>
      <c r="G42" s="20"/>
      <c r="J42" s="10" t="n">
        <v>-172</v>
      </c>
      <c r="K42" s="15" t="str">
        <f aca="false">IF('Plussring(B)'!K58="","",IF('Plussring(B)'!K58='Plussring(B)'!H54,'Plussring(B)'!H62,'Plussring(B)'!H54))</f>
        <v>Riho Strazev</v>
      </c>
      <c r="L42" s="15"/>
      <c r="M42" s="15"/>
      <c r="P42" s="18"/>
      <c r="S42" s="18"/>
      <c r="V42" s="23"/>
    </row>
    <row r="43" s="9" customFormat="true" ht="11.25" hidden="false" customHeight="false" outlineLevel="0" collapsed="false">
      <c r="D43" s="10" t="n">
        <v>-135</v>
      </c>
      <c r="E43" s="11" t="str">
        <f aca="false">IF('Plussring(A)'!H20="","",IF('Plussring(A)'!H20='Plussring(A)'!E18,'Plussring(A)'!E22,'Plussring(A)'!E18))</f>
        <v>Ene Laur</v>
      </c>
      <c r="F43" s="11"/>
      <c r="G43" s="11"/>
      <c r="P43" s="18"/>
      <c r="S43" s="18"/>
      <c r="V43" s="23"/>
    </row>
    <row r="44" s="9" customFormat="true" ht="11.25" hidden="false" customHeight="false" outlineLevel="0" collapsed="false">
      <c r="A44" s="10" t="n">
        <v>-121</v>
      </c>
      <c r="B44" s="11" t="str">
        <f aca="false">IF('Plussring(B)'!E20="","",IF('Plussring(B)'!E20='Plussring(B)'!B19,'Plussring(B)'!B21,'Plussring(B)'!B19))</f>
        <v>Malle Miilmann</v>
      </c>
      <c r="C44" s="11"/>
      <c r="D44" s="11"/>
      <c r="G44" s="13" t="n">
        <v>191</v>
      </c>
      <c r="H44" s="14" t="str">
        <f aca="false">IF(Mängud!E92="","",Mängud!E92)</f>
        <v>Arak Mihkel</v>
      </c>
      <c r="I44" s="14"/>
      <c r="J44" s="14"/>
      <c r="P44" s="18" t="n">
        <v>255</v>
      </c>
      <c r="Q44" s="22" t="str">
        <f aca="false">IF(Mängud!E156="","",Mängud!E156)</f>
        <v>Priit Eiver</v>
      </c>
      <c r="R44" s="22"/>
      <c r="S44" s="22"/>
      <c r="V44" s="23"/>
    </row>
    <row r="45" s="9" customFormat="true" ht="11.25" hidden="false" customHeight="false" outlineLevel="0" collapsed="false">
      <c r="D45" s="13" t="n">
        <v>159</v>
      </c>
      <c r="E45" s="22" t="str">
        <f aca="false">IF(Mängud!E60="","",Mängud!E60)</f>
        <v>Arak Mihkel</v>
      </c>
      <c r="F45" s="22"/>
      <c r="G45" s="22"/>
      <c r="H45" s="16"/>
      <c r="I45" s="17" t="str">
        <f aca="false">IF(Mängud!F92="","",Mängud!F92)</f>
        <v>3:1</v>
      </c>
      <c r="J45" s="13"/>
      <c r="P45" s="18"/>
      <c r="Q45" s="16"/>
      <c r="R45" s="17" t="str">
        <f aca="false">IF(Mängud!F156="","",Mängud!F156)</f>
        <v>3:2</v>
      </c>
      <c r="V45" s="23"/>
    </row>
    <row r="46" s="9" customFormat="true" ht="11.25" hidden="false" customHeight="false" outlineLevel="0" collapsed="false">
      <c r="A46" s="10" t="n">
        <v>-122</v>
      </c>
      <c r="B46" s="11" t="str">
        <f aca="false">IF('Plussring(B)'!E24="","",IF('Plussring(B)'!E24='Plussring(B)'!B23,'Plussring(B)'!B25,'Plussring(B)'!B23))</f>
        <v>Arak Mihkel</v>
      </c>
      <c r="C46" s="11"/>
      <c r="D46" s="11"/>
      <c r="E46" s="25"/>
      <c r="F46" s="17" t="str">
        <f aca="false">IF(Mängud!F60="","",Mängud!F60)</f>
        <v>3:0</v>
      </c>
      <c r="G46" s="20"/>
      <c r="J46" s="18" t="n">
        <v>218</v>
      </c>
      <c r="K46" s="14" t="str">
        <f aca="false">IF(Mängud!E119="","",Mängud!E119)</f>
        <v>Arak Mihkel</v>
      </c>
      <c r="L46" s="14"/>
      <c r="M46" s="14"/>
      <c r="P46" s="18"/>
      <c r="V46" s="23"/>
    </row>
    <row r="47" s="9" customFormat="true" ht="11.25" hidden="false" customHeight="false" outlineLevel="0" collapsed="false">
      <c r="D47" s="10" t="n">
        <v>-136</v>
      </c>
      <c r="E47" s="11" t="str">
        <f aca="false">IF('Plussring(A)'!H28="","",IF('Plussring(A)'!H28='Plussring(A)'!E26,'Plussring(A)'!E30,'Plussring(A)'!E26))</f>
        <v>Kalev Puk</v>
      </c>
      <c r="F47" s="11"/>
      <c r="G47" s="11"/>
      <c r="J47" s="18"/>
      <c r="K47" s="16"/>
      <c r="L47" s="17" t="str">
        <f aca="false">IF(Mängud!F119="","",Mängud!F119)</f>
        <v>3:0</v>
      </c>
      <c r="M47" s="13"/>
      <c r="P47" s="18"/>
      <c r="V47" s="23"/>
    </row>
    <row r="48" s="9" customFormat="true" ht="11.25" hidden="false" customHeight="false" outlineLevel="0" collapsed="false">
      <c r="A48" s="10" t="n">
        <v>-123</v>
      </c>
      <c r="B48" s="11" t="str">
        <f aca="false">IF('Plussring(B)'!E28="","",IF('Plussring(B)'!E28='Plussring(B)'!B27,'Plussring(B)'!B29,'Plussring(B)'!B27))</f>
        <v>Oleg Rättel</v>
      </c>
      <c r="C48" s="11"/>
      <c r="D48" s="11"/>
      <c r="G48" s="13" t="n">
        <v>192</v>
      </c>
      <c r="H48" s="14" t="str">
        <f aca="false">IF(Mängud!E93="","",Mängud!E93)</f>
        <v>Oleg Rättel</v>
      </c>
      <c r="I48" s="14"/>
      <c r="J48" s="14"/>
      <c r="K48" s="19"/>
      <c r="M48" s="18" t="n">
        <v>238</v>
      </c>
      <c r="N48" s="14" t="str">
        <f aca="false">IF(Mängud!E139="","",Mängud!E139)</f>
        <v>Arak Mihkel</v>
      </c>
      <c r="O48" s="14"/>
      <c r="P48" s="14"/>
      <c r="Q48" s="19"/>
      <c r="V48" s="23"/>
    </row>
    <row r="49" s="9" customFormat="true" ht="11.25" hidden="false" customHeight="false" outlineLevel="0" collapsed="false">
      <c r="D49" s="13" t="n">
        <v>160</v>
      </c>
      <c r="E49" s="22" t="str">
        <f aca="false">IF(Mängud!E61="","",Mängud!E61)</f>
        <v>Oleg Rättel</v>
      </c>
      <c r="F49" s="22"/>
      <c r="G49" s="22"/>
      <c r="H49" s="16"/>
      <c r="I49" s="17" t="str">
        <f aca="false">IF(Mängud!F93="","",Mängud!F93)</f>
        <v>3:1</v>
      </c>
      <c r="J49" s="20"/>
      <c r="K49" s="21"/>
      <c r="M49" s="18"/>
      <c r="N49" s="16"/>
      <c r="O49" s="17" t="str">
        <f aca="false">IF(Mängud!F139="","",Mängud!F139)</f>
        <v>3:1</v>
      </c>
      <c r="P49" s="20"/>
      <c r="Q49" s="21"/>
      <c r="V49" s="23"/>
    </row>
    <row r="50" s="9" customFormat="true" ht="11.25" hidden="false" customHeight="false" outlineLevel="0" collapsed="false">
      <c r="A50" s="10" t="n">
        <v>-124</v>
      </c>
      <c r="B50" s="11" t="str">
        <f aca="false">IF('Plussring(B)'!E32="","",IF('Plussring(B)'!E32='Plussring(B)'!B31,'Plussring(B)'!B33,'Plussring(B)'!B31))</f>
        <v>Mängija 5</v>
      </c>
      <c r="C50" s="11"/>
      <c r="D50" s="11"/>
      <c r="E50" s="25"/>
      <c r="F50" s="17" t="str">
        <f aca="false">IF(Mängud!F61="","",Mängud!F61)</f>
        <v>w.o.</v>
      </c>
      <c r="G50" s="20"/>
      <c r="J50" s="10" t="n">
        <v>-171</v>
      </c>
      <c r="K50" s="15" t="str">
        <f aca="false">IF('Plussring(B)'!K42="","",IF('Plussring(B)'!K42='Plussring(B)'!H38,'Plussring(B)'!H46,'Plussring(B)'!H38))</f>
        <v>Kalev Klais</v>
      </c>
      <c r="L50" s="15"/>
      <c r="M50" s="15"/>
      <c r="P50" s="10" t="n">
        <v>-221</v>
      </c>
      <c r="Q50" s="11" t="str">
        <f aca="false">IF('Plussring(A)'!N16="","",IF('Plussring(A)'!N16='Plussring(A)'!K8,'Plussring(A)'!K24,'Plussring(A)'!K8))</f>
        <v>Ants Hendrikson</v>
      </c>
      <c r="R50" s="11"/>
      <c r="S50" s="11"/>
      <c r="V50" s="23"/>
    </row>
    <row r="51" s="9" customFormat="true" ht="11.25" hidden="false" customHeight="false" outlineLevel="0" collapsed="false">
      <c r="D51" s="10" t="n">
        <v>-137</v>
      </c>
      <c r="E51" s="11" t="str">
        <f aca="false">IF('Plussring(A)'!H36="","",IF('Plussring(A)'!H36='Plussring(A)'!E34,'Plussring(A)'!E38,'Plussring(A)'!E34))</f>
        <v>Heino Vanker</v>
      </c>
      <c r="F51" s="11"/>
      <c r="G51" s="11"/>
      <c r="S51" s="13"/>
      <c r="V51" s="23"/>
    </row>
    <row r="52" s="9" customFormat="true" ht="11.25" hidden="false" customHeight="false" outlineLevel="0" collapsed="false">
      <c r="A52" s="10" t="n">
        <v>-125</v>
      </c>
      <c r="B52" s="11" t="str">
        <f aca="false">IF('Plussring(B)'!E36="","",IF('Plussring(B)'!E36='Plussring(B)'!B35,'Plussring(B)'!B37,'Plussring(B)'!B35))</f>
        <v>Mängija 4</v>
      </c>
      <c r="C52" s="11"/>
      <c r="D52" s="11"/>
      <c r="G52" s="13" t="n">
        <v>193</v>
      </c>
      <c r="H52" s="14" t="str">
        <f aca="false">IF(Mängud!E94="","",Mängud!E94)</f>
        <v>Heino Vanker</v>
      </c>
      <c r="I52" s="14"/>
      <c r="J52" s="14"/>
      <c r="S52" s="18"/>
      <c r="V52" s="23"/>
    </row>
    <row r="53" s="9" customFormat="true" ht="11.25" hidden="false" customHeight="false" outlineLevel="0" collapsed="false">
      <c r="D53" s="13" t="n">
        <v>161</v>
      </c>
      <c r="E53" s="22" t="str">
        <f aca="false">IF(Mängud!E62="","",Mängud!E62)</f>
        <v>Iris Rajasaare</v>
      </c>
      <c r="F53" s="22"/>
      <c r="G53" s="22"/>
      <c r="H53" s="16"/>
      <c r="I53" s="17" t="str">
        <f aca="false">IF(Mängud!F94="","",Mängud!F94)</f>
        <v>3:0</v>
      </c>
      <c r="J53" s="13"/>
      <c r="S53" s="18"/>
      <c r="V53" s="23"/>
    </row>
    <row r="54" s="9" customFormat="true" ht="11.25" hidden="false" customHeight="false" outlineLevel="0" collapsed="false">
      <c r="A54" s="10" t="n">
        <v>-126</v>
      </c>
      <c r="B54" s="11" t="str">
        <f aca="false">IF('Plussring(B)'!E40="","",IF('Plussring(B)'!E40='Plussring(B)'!B39,'Plussring(B)'!B41,'Plussring(B)'!B39))</f>
        <v>Iris Rajasaare</v>
      </c>
      <c r="C54" s="11"/>
      <c r="D54" s="11"/>
      <c r="E54" s="25"/>
      <c r="F54" s="17" t="str">
        <f aca="false">IF(Mängud!F62="","",Mängud!F62)</f>
        <v>w.o.</v>
      </c>
      <c r="G54" s="20"/>
      <c r="J54" s="18" t="n">
        <v>219</v>
      </c>
      <c r="K54" s="14" t="str">
        <f aca="false">IF(Mängud!E120="","",Mängud!E120)</f>
        <v>Marika Kotka</v>
      </c>
      <c r="L54" s="14"/>
      <c r="M54" s="14"/>
      <c r="P54" s="26" t="s">
        <v>115</v>
      </c>
      <c r="Q54" s="15" t="str">
        <f aca="false">IF(Mängud!E175="","",Mängud!E175)</f>
        <v>Reino Ristissaar</v>
      </c>
      <c r="R54" s="15"/>
      <c r="S54" s="15"/>
      <c r="T54" s="16" t="n">
        <v>274</v>
      </c>
      <c r="V54" s="23"/>
    </row>
    <row r="55" s="9" customFormat="true" ht="11.25" hidden="false" customHeight="false" outlineLevel="0" collapsed="false">
      <c r="D55" s="10" t="n">
        <v>-138</v>
      </c>
      <c r="E55" s="11" t="str">
        <f aca="false">IF('Plussring(A)'!H44="","",IF('Plussring(A)'!H44='Plussring(A)'!E42,'Plussring(A)'!E46,'Plussring(A)'!E42))</f>
        <v>Marika Kotka</v>
      </c>
      <c r="F55" s="11"/>
      <c r="G55" s="11"/>
      <c r="J55" s="18"/>
      <c r="K55" s="16"/>
      <c r="L55" s="17" t="str">
        <f aca="false">IF(Mängud!F120="","",Mängud!F120)</f>
        <v>3:0</v>
      </c>
      <c r="M55" s="13"/>
      <c r="R55" s="17" t="str">
        <f aca="false">IF(Mängud!F175="","",Mängud!F175)</f>
        <v>3:0</v>
      </c>
      <c r="S55" s="18"/>
      <c r="V55" s="23"/>
    </row>
    <row r="56" s="9" customFormat="true" ht="11.25" hidden="false" customHeight="false" outlineLevel="0" collapsed="false">
      <c r="A56" s="10" t="n">
        <v>-127</v>
      </c>
      <c r="B56" s="11" t="str">
        <f aca="false">IF('Plussring(B)'!E44="","",IF('Plussring(B)'!E44='Plussring(B)'!B43,'Plussring(B)'!B45,'Plussring(B)'!B43))</f>
        <v>Erika  Seffer-Müller</v>
      </c>
      <c r="C56" s="11"/>
      <c r="D56" s="11"/>
      <c r="G56" s="13" t="n">
        <v>194</v>
      </c>
      <c r="H56" s="14" t="str">
        <f aca="false">IF(Mängud!E95="","",Mängud!E95)</f>
        <v>Marika Kotka</v>
      </c>
      <c r="I56" s="14"/>
      <c r="J56" s="14"/>
      <c r="K56" s="19"/>
      <c r="M56" s="18" t="n">
        <v>239</v>
      </c>
      <c r="N56" s="14" t="str">
        <f aca="false">IF(Mängud!E140="","",Mängud!E140)</f>
        <v>Reino Ristissaar</v>
      </c>
      <c r="O56" s="14"/>
      <c r="P56" s="14"/>
      <c r="S56" s="18"/>
      <c r="V56" s="23"/>
    </row>
    <row r="57" s="9" customFormat="true" ht="11.25" hidden="false" customHeight="false" outlineLevel="0" collapsed="false">
      <c r="D57" s="13" t="n">
        <v>162</v>
      </c>
      <c r="E57" s="22" t="str">
        <f aca="false">IF(Mängud!E63="","",Mängud!E63)</f>
        <v>Erika  Seffer-Müller</v>
      </c>
      <c r="F57" s="22"/>
      <c r="G57" s="22"/>
      <c r="H57" s="16"/>
      <c r="I57" s="17" t="str">
        <f aca="false">IF(Mängud!F95="","",Mängud!F95)</f>
        <v>3:0</v>
      </c>
      <c r="J57" s="20"/>
      <c r="K57" s="21"/>
      <c r="M57" s="18"/>
      <c r="N57" s="16"/>
      <c r="O57" s="17" t="str">
        <f aca="false">IF(Mängud!F140="","",Mängud!F140)</f>
        <v>3:2</v>
      </c>
      <c r="P57" s="13"/>
      <c r="S57" s="18"/>
      <c r="V57" s="23"/>
    </row>
    <row r="58" s="9" customFormat="true" ht="11.25" hidden="false" customHeight="false" outlineLevel="0" collapsed="false">
      <c r="A58" s="10" t="n">
        <v>-128</v>
      </c>
      <c r="B58" s="11" t="str">
        <f aca="false">IF('Plussring(B)'!E48="","",IF('Plussring(B)'!E48='Plussring(B)'!B47,'Plussring(B)'!B49,'Plussring(B)'!B47))</f>
        <v>Mängija 1</v>
      </c>
      <c r="C58" s="11"/>
      <c r="D58" s="11"/>
      <c r="E58" s="25"/>
      <c r="F58" s="17" t="str">
        <f aca="false">IF(Mängud!F63="","",Mängud!F63)</f>
        <v>w.o.</v>
      </c>
      <c r="G58" s="20"/>
      <c r="J58" s="10" t="n">
        <v>-170</v>
      </c>
      <c r="K58" s="15" t="str">
        <f aca="false">IF('Plussring(B)'!K26="","",IF('Plussring(B)'!K26='Plussring(B)'!H22,'Plussring(B)'!H30,'Plussring(B)'!H22))</f>
        <v>Reino Ristissaar</v>
      </c>
      <c r="L58" s="15"/>
      <c r="M58" s="15"/>
      <c r="P58" s="18"/>
      <c r="S58" s="18"/>
      <c r="V58" s="23"/>
    </row>
    <row r="59" s="9" customFormat="true" ht="11.25" hidden="false" customHeight="false" outlineLevel="0" collapsed="false">
      <c r="D59" s="10" t="n">
        <v>-139</v>
      </c>
      <c r="E59" s="11" t="str">
        <f aca="false">IF('Plussring(A)'!H52="","",IF('Plussring(A)'!H52='Plussring(A)'!E50,'Plussring(A)'!E54,'Plussring(A)'!E50))</f>
        <v>Priidu Vaher</v>
      </c>
      <c r="F59" s="11"/>
      <c r="G59" s="11"/>
      <c r="P59" s="18"/>
      <c r="S59" s="18"/>
      <c r="V59" s="23"/>
    </row>
    <row r="60" s="9" customFormat="true" ht="11.25" hidden="false" customHeight="false" outlineLevel="0" collapsed="false">
      <c r="A60" s="10" t="n">
        <v>-129</v>
      </c>
      <c r="B60" s="11" t="str">
        <f aca="false">IF('Plussring(B)'!E52="","",IF('Plussring(B)'!E52='Plussring(B)'!B51,'Plussring(B)'!B53,'Plussring(B)'!B51))</f>
        <v>Tõnu Kleesmann</v>
      </c>
      <c r="C60" s="11"/>
      <c r="D60" s="11"/>
      <c r="G60" s="13" t="n">
        <v>195</v>
      </c>
      <c r="H60" s="14" t="str">
        <f aca="false">IF(Mängud!E96="","",Mängud!E96)</f>
        <v>Siim Arak</v>
      </c>
      <c r="I60" s="14"/>
      <c r="J60" s="14"/>
      <c r="P60" s="18" t="n">
        <v>256</v>
      </c>
      <c r="Q60" s="22" t="str">
        <f aca="false">IF(Mängud!E157="","",Mängud!E157)</f>
        <v>Reino Ristissaar</v>
      </c>
      <c r="R60" s="22"/>
      <c r="S60" s="22"/>
      <c r="V60" s="23"/>
    </row>
    <row r="61" s="9" customFormat="true" ht="11.25" hidden="false" customHeight="false" outlineLevel="0" collapsed="false">
      <c r="D61" s="13" t="n">
        <v>163</v>
      </c>
      <c r="E61" s="22" t="str">
        <f aca="false">IF(Mängud!E64="","",Mängud!E64)</f>
        <v>Siim Arak</v>
      </c>
      <c r="F61" s="22"/>
      <c r="G61" s="22"/>
      <c r="H61" s="16"/>
      <c r="I61" s="17" t="str">
        <f aca="false">IF(Mängud!F96="","",Mängud!F96)</f>
        <v>3:0</v>
      </c>
      <c r="J61" s="13"/>
      <c r="P61" s="18"/>
      <c r="Q61" s="16"/>
      <c r="R61" s="17" t="str">
        <f aca="false">IF(Mängud!F157="","",Mängud!F157)</f>
        <v>3:1</v>
      </c>
      <c r="V61" s="23"/>
    </row>
    <row r="62" s="9" customFormat="true" ht="11.25" hidden="false" customHeight="false" outlineLevel="0" collapsed="false">
      <c r="A62" s="10" t="n">
        <v>-130</v>
      </c>
      <c r="B62" s="11" t="str">
        <f aca="false">IF('Plussring(B)'!E56="","",IF('Plussring(B)'!E56='Plussring(B)'!B55,'Plussring(B)'!B57,'Plussring(B)'!B55))</f>
        <v>Siim Arak</v>
      </c>
      <c r="C62" s="11"/>
      <c r="D62" s="11"/>
      <c r="E62" s="25"/>
      <c r="F62" s="17" t="str">
        <f aca="false">IF(Mängud!F64="","",Mängud!F64)</f>
        <v>3:0</v>
      </c>
      <c r="G62" s="20"/>
      <c r="J62" s="18" t="n">
        <v>220</v>
      </c>
      <c r="K62" s="14" t="str">
        <f aca="false">IF(Mängud!E121="","",Mängud!E121)</f>
        <v>Siim Arak</v>
      </c>
      <c r="L62" s="14"/>
      <c r="M62" s="14"/>
      <c r="P62" s="18"/>
      <c r="V62" s="23"/>
    </row>
    <row r="63" s="9" customFormat="true" ht="11.25" hidden="false" customHeight="false" outlineLevel="0" collapsed="false">
      <c r="D63" s="10" t="n">
        <v>-140</v>
      </c>
      <c r="E63" s="11" t="str">
        <f aca="false">IF('Plussring(A)'!H60="","",IF('Plussring(A)'!H60='Plussring(A)'!E58,'Plussring(A)'!E62,'Plussring(A)'!E58))</f>
        <v>Veljo Mõek</v>
      </c>
      <c r="F63" s="11"/>
      <c r="G63" s="11"/>
      <c r="J63" s="18"/>
      <c r="K63" s="16"/>
      <c r="L63" s="17" t="str">
        <f aca="false">IF(Mängud!F121="","",Mängud!F121)</f>
        <v>3:1</v>
      </c>
      <c r="M63" s="13"/>
      <c r="P63" s="18"/>
      <c r="V63" s="23"/>
    </row>
    <row r="64" s="9" customFormat="true" ht="11.25" hidden="false" customHeight="false" outlineLevel="0" collapsed="false">
      <c r="A64" s="10" t="n">
        <v>-131</v>
      </c>
      <c r="B64" s="11" t="str">
        <f aca="false">IF('Plussring(B)'!E60="","",IF('Plussring(B)'!E60='Plussring(B)'!B59,'Plussring(B)'!B61,'Plussring(B)'!B59))</f>
        <v>Heiki Hansar</v>
      </c>
      <c r="C64" s="11"/>
      <c r="D64" s="11"/>
      <c r="G64" s="13" t="n">
        <v>196</v>
      </c>
      <c r="H64" s="14" t="str">
        <f aca="false">IF(Mängud!E97="","",Mängud!E97)</f>
        <v>Veljo Mõek</v>
      </c>
      <c r="I64" s="14"/>
      <c r="J64" s="14"/>
      <c r="K64" s="19"/>
      <c r="M64" s="18" t="n">
        <v>240</v>
      </c>
      <c r="N64" s="14" t="str">
        <f aca="false">IF(Mängud!E141="","",Mängud!E141)</f>
        <v>Jaanus Mölder</v>
      </c>
      <c r="O64" s="14"/>
      <c r="P64" s="14"/>
      <c r="Q64" s="19"/>
      <c r="V64" s="23"/>
    </row>
    <row r="65" s="9" customFormat="true" ht="11.25" hidden="false" customHeight="false" outlineLevel="0" collapsed="false">
      <c r="D65" s="13" t="n">
        <v>164</v>
      </c>
      <c r="E65" s="22" t="str">
        <f aca="false">IF(Mängud!E65="","",Mängud!E65)</f>
        <v>Heiki Hansar</v>
      </c>
      <c r="F65" s="22"/>
      <c r="G65" s="22"/>
      <c r="H65" s="16"/>
      <c r="I65" s="17" t="str">
        <f aca="false">IF(Mängud!F97="","",Mängud!F97)</f>
        <v>3:0</v>
      </c>
      <c r="J65" s="20"/>
      <c r="K65" s="21"/>
      <c r="M65" s="18"/>
      <c r="N65" s="16"/>
      <c r="O65" s="17" t="str">
        <f aca="false">IF(Mängud!F141="","",Mängud!F141)</f>
        <v>3:1</v>
      </c>
      <c r="P65" s="20"/>
      <c r="Q65" s="21"/>
      <c r="V65" s="23"/>
    </row>
    <row r="66" s="9" customFormat="true" ht="11.25" hidden="false" customHeight="false" outlineLevel="0" collapsed="false">
      <c r="A66" s="10" t="n">
        <v>-132</v>
      </c>
      <c r="B66" s="11" t="str">
        <f aca="false">IF('Plussring(B)'!E64="","",IF('Plussring(B)'!E64='Plussring(B)'!B63,'Plussring(B)'!B65,'Plussring(B)'!B63))</f>
        <v>Mängija 9</v>
      </c>
      <c r="C66" s="11"/>
      <c r="D66" s="11"/>
      <c r="E66" s="25"/>
      <c r="F66" s="17" t="str">
        <f aca="false">IF(Mängud!F65="","",Mängud!F65)</f>
        <v>w.o.</v>
      </c>
      <c r="G66" s="20"/>
      <c r="J66" s="10" t="n">
        <v>-169</v>
      </c>
      <c r="K66" s="15" t="str">
        <f aca="false">IF('Plussring(B)'!K10="","",IF('Plussring(B)'!K10='Plussring(B)'!H6,'Plussring(B)'!H14,'Plussring(B)'!H6))</f>
        <v>Jaanus Mölder</v>
      </c>
      <c r="L66" s="15"/>
      <c r="M66" s="15"/>
      <c r="V66" s="23"/>
    </row>
    <row r="67" s="9" customFormat="true" ht="11.25" hidden="false" customHeight="false" outlineLevel="0" collapsed="false">
      <c r="A67" s="10"/>
      <c r="B67" s="21"/>
      <c r="C67" s="21"/>
      <c r="D67" s="21"/>
      <c r="K67" s="21"/>
      <c r="L67" s="21"/>
      <c r="M67" s="21"/>
      <c r="V67" s="23"/>
    </row>
    <row r="68" s="9" customFormat="true" ht="11.25" hidden="false" customHeight="false" outlineLevel="0" collapsed="false">
      <c r="A68" s="18"/>
      <c r="B68" s="27" t="s">
        <v>116</v>
      </c>
      <c r="C68" s="27"/>
      <c r="D68" s="27"/>
      <c r="E68" s="28" t="s">
        <v>117</v>
      </c>
      <c r="F68" s="28"/>
      <c r="G68" s="28"/>
      <c r="H68" s="28" t="s">
        <v>118</v>
      </c>
      <c r="I68" s="28"/>
      <c r="J68" s="28"/>
      <c r="K68" s="28" t="s">
        <v>119</v>
      </c>
      <c r="L68" s="28"/>
      <c r="M68" s="28"/>
      <c r="N68" s="28" t="s">
        <v>120</v>
      </c>
      <c r="O68" s="28"/>
      <c r="P68" s="28"/>
      <c r="Q68" s="29" t="s">
        <v>121</v>
      </c>
      <c r="R68" s="29"/>
      <c r="S68" s="29"/>
      <c r="V68" s="23"/>
    </row>
  </sheetData>
  <sheetProtection sheet="true"/>
  <mergeCells count="123">
    <mergeCell ref="Q2:S2"/>
    <mergeCell ref="E3:G3"/>
    <mergeCell ref="J3:M3"/>
    <mergeCell ref="B4:D4"/>
    <mergeCell ref="H4:J4"/>
    <mergeCell ref="E5:G5"/>
    <mergeCell ref="B6:D6"/>
    <mergeCell ref="K6:M6"/>
    <mergeCell ref="Q6:S6"/>
    <mergeCell ref="E7:G7"/>
    <mergeCell ref="B8:D8"/>
    <mergeCell ref="H8:J8"/>
    <mergeCell ref="N8:P8"/>
    <mergeCell ref="E9:G9"/>
    <mergeCell ref="B10:D10"/>
    <mergeCell ref="K10:M10"/>
    <mergeCell ref="E11:G11"/>
    <mergeCell ref="B12:D12"/>
    <mergeCell ref="H12:J12"/>
    <mergeCell ref="Q12:S12"/>
    <mergeCell ref="E13:G13"/>
    <mergeCell ref="B14:D14"/>
    <mergeCell ref="K14:M14"/>
    <mergeCell ref="E15:G15"/>
    <mergeCell ref="B16:D16"/>
    <mergeCell ref="H16:J16"/>
    <mergeCell ref="N16:P16"/>
    <mergeCell ref="E17:G17"/>
    <mergeCell ref="B18:D18"/>
    <mergeCell ref="K18:M18"/>
    <mergeCell ref="Q18:S18"/>
    <mergeCell ref="E19:G19"/>
    <mergeCell ref="B20:D20"/>
    <mergeCell ref="H20:J20"/>
    <mergeCell ref="E21:G21"/>
    <mergeCell ref="B22:D22"/>
    <mergeCell ref="K22:M22"/>
    <mergeCell ref="Q22:S22"/>
    <mergeCell ref="E23:G23"/>
    <mergeCell ref="B24:D24"/>
    <mergeCell ref="H24:J24"/>
    <mergeCell ref="N24:P24"/>
    <mergeCell ref="E25:G25"/>
    <mergeCell ref="B26:D26"/>
    <mergeCell ref="K26:M26"/>
    <mergeCell ref="E27:G27"/>
    <mergeCell ref="B28:D28"/>
    <mergeCell ref="H28:J28"/>
    <mergeCell ref="Q28:S28"/>
    <mergeCell ref="E29:G29"/>
    <mergeCell ref="B30:D30"/>
    <mergeCell ref="K30:M30"/>
    <mergeCell ref="E31:G31"/>
    <mergeCell ref="B32:D32"/>
    <mergeCell ref="H32:J32"/>
    <mergeCell ref="N32:P32"/>
    <mergeCell ref="E33:G33"/>
    <mergeCell ref="B34:D34"/>
    <mergeCell ref="K34:M34"/>
    <mergeCell ref="Q34:S34"/>
    <mergeCell ref="E35:G35"/>
    <mergeCell ref="B36:D36"/>
    <mergeCell ref="H36:J36"/>
    <mergeCell ref="E37:G37"/>
    <mergeCell ref="B38:D38"/>
    <mergeCell ref="K38:M38"/>
    <mergeCell ref="Q38:S38"/>
    <mergeCell ref="E39:G39"/>
    <mergeCell ref="B40:D40"/>
    <mergeCell ref="H40:J40"/>
    <mergeCell ref="N40:P40"/>
    <mergeCell ref="E41:G41"/>
    <mergeCell ref="B42:D42"/>
    <mergeCell ref="K42:M42"/>
    <mergeCell ref="E43:G43"/>
    <mergeCell ref="B44:D44"/>
    <mergeCell ref="H44:J44"/>
    <mergeCell ref="Q44:S44"/>
    <mergeCell ref="E45:G45"/>
    <mergeCell ref="B46:D46"/>
    <mergeCell ref="K46:M46"/>
    <mergeCell ref="E47:G47"/>
    <mergeCell ref="B48:D48"/>
    <mergeCell ref="H48:J48"/>
    <mergeCell ref="N48:P48"/>
    <mergeCell ref="E49:G49"/>
    <mergeCell ref="B50:D50"/>
    <mergeCell ref="K50:M50"/>
    <mergeCell ref="Q50:S50"/>
    <mergeCell ref="E51:G51"/>
    <mergeCell ref="B52:D52"/>
    <mergeCell ref="H52:J52"/>
    <mergeCell ref="E53:G53"/>
    <mergeCell ref="B54:D54"/>
    <mergeCell ref="K54:M54"/>
    <mergeCell ref="Q54:S54"/>
    <mergeCell ref="E55:G55"/>
    <mergeCell ref="B56:D56"/>
    <mergeCell ref="H56:J56"/>
    <mergeCell ref="N56:P56"/>
    <mergeCell ref="E57:G57"/>
    <mergeCell ref="B58:D58"/>
    <mergeCell ref="K58:M58"/>
    <mergeCell ref="E59:G59"/>
    <mergeCell ref="B60:D60"/>
    <mergeCell ref="H60:J60"/>
    <mergeCell ref="Q60:S60"/>
    <mergeCell ref="E61:G61"/>
    <mergeCell ref="B62:D62"/>
    <mergeCell ref="K62:M62"/>
    <mergeCell ref="E63:G63"/>
    <mergeCell ref="B64:D64"/>
    <mergeCell ref="H64:J64"/>
    <mergeCell ref="N64:P64"/>
    <mergeCell ref="E65:G65"/>
    <mergeCell ref="B66:D66"/>
    <mergeCell ref="K66:M66"/>
    <mergeCell ref="B68:D68"/>
    <mergeCell ref="E68:G68"/>
    <mergeCell ref="H68:J68"/>
    <mergeCell ref="K68:M68"/>
    <mergeCell ref="N68:P68"/>
    <mergeCell ref="Q68:S68"/>
  </mergeCells>
  <printOptions headings="false" gridLines="false" gridLinesSet="true" horizontalCentered="false" verticalCentered="false"/>
  <pageMargins left="0.15" right="0.15" top="0.229861111111111" bottom="0.315277777777778" header="0.511805555555555" footer="0.511805555555555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RowHeight="12.75" outlineLevelRow="0" outlineLevelCol="0"/>
  <cols>
    <col collapsed="false" customWidth="true" hidden="false" outlineLevel="0" max="1" min="1" style="6" width="4.13"/>
    <col collapsed="false" customWidth="true" hidden="false" outlineLevel="0" max="19" min="2" style="6" width="5.7"/>
    <col collapsed="false" customWidth="true" hidden="false" outlineLevel="0" max="20" min="20" style="6" width="3.13"/>
    <col collapsed="false" customWidth="true" hidden="false" outlineLevel="0" max="257" min="21" style="6" width="9.13"/>
    <col collapsed="false" customWidth="true" hidden="false" outlineLevel="0" max="1025" min="258" style="0" width="9.13"/>
  </cols>
  <sheetData>
    <row r="1" s="9" customFormat="true" ht="11.25" hidden="false" customHeight="false" outlineLevel="0" collapsed="false">
      <c r="V1" s="23"/>
    </row>
    <row r="2" s="9" customFormat="true" ht="11.25" hidden="false" customHeight="false" outlineLevel="0" collapsed="false">
      <c r="A2" s="10" t="n">
        <v>271</v>
      </c>
      <c r="B2" s="11" t="str">
        <f aca="false">IF(Miinusring!Q6="","",Miinusring!Q6)</f>
        <v>Ketrin Salumaa</v>
      </c>
      <c r="C2" s="11"/>
      <c r="D2" s="11"/>
      <c r="J2" s="24"/>
      <c r="K2" s="24"/>
      <c r="L2" s="24"/>
      <c r="M2" s="24"/>
      <c r="N2" s="21"/>
      <c r="O2" s="21"/>
      <c r="P2" s="21"/>
      <c r="V2" s="23"/>
    </row>
    <row r="3" s="9" customFormat="true" ht="11.25" hidden="false" customHeight="false" outlineLevel="0" collapsed="false">
      <c r="D3" s="13" t="n">
        <v>287</v>
      </c>
      <c r="E3" s="14" t="str">
        <f aca="false">IF(Mängud!E188="","",Mängud!E188)</f>
        <v>Ketrin Salumaa</v>
      </c>
      <c r="F3" s="14"/>
      <c r="G3" s="14"/>
      <c r="M3" s="12" t="s">
        <v>122</v>
      </c>
      <c r="N3" s="12"/>
      <c r="O3" s="12"/>
      <c r="P3" s="12"/>
      <c r="Q3" s="21"/>
      <c r="R3" s="21"/>
      <c r="S3" s="21"/>
      <c r="V3" s="23"/>
    </row>
    <row r="4" s="9" customFormat="true" ht="11.25" hidden="false" customHeight="false" outlineLevel="0" collapsed="false">
      <c r="A4" s="10" t="n">
        <v>272</v>
      </c>
      <c r="B4" s="15" t="str">
        <f aca="false">IF(Miinusring!Q22="","",Miinusring!Q22)</f>
        <v>Imre Korsen</v>
      </c>
      <c r="C4" s="15"/>
      <c r="D4" s="15"/>
      <c r="E4" s="16"/>
      <c r="F4" s="17" t="str">
        <f aca="false">IF(Mängud!F188="","",Mängud!F188)</f>
        <v>3:2</v>
      </c>
      <c r="G4" s="13" t="n">
        <v>302</v>
      </c>
      <c r="H4" s="14" t="str">
        <f aca="false">IF(Mängud!E203="","",Mängud!E203)</f>
        <v>Aksel Laks</v>
      </c>
      <c r="I4" s="14"/>
      <c r="J4" s="14"/>
      <c r="N4" s="21"/>
      <c r="O4" s="21"/>
      <c r="P4" s="21"/>
      <c r="Q4" s="21"/>
      <c r="R4" s="21"/>
      <c r="S4" s="21"/>
      <c r="V4" s="23"/>
    </row>
    <row r="5" s="9" customFormat="true" ht="11.25" hidden="false" customHeight="false" outlineLevel="0" collapsed="false">
      <c r="D5" s="10" t="n">
        <v>-261</v>
      </c>
      <c r="E5" s="15" t="str">
        <f aca="false">IF('Plussring(A)'!Q32="","",IF('Plussring(A)'!Q32='Plussring(A)'!N16,'Plussring(A)'!N48,'Plussring(A)'!N16))</f>
        <v>Aksel Laks</v>
      </c>
      <c r="F5" s="15"/>
      <c r="G5" s="15"/>
      <c r="H5" s="30"/>
      <c r="I5" s="31" t="str">
        <f aca="false">IF(Mängud!F203="","",Mängud!F203)</f>
        <v>3:0</v>
      </c>
      <c r="J5" s="13"/>
      <c r="N5" s="21"/>
      <c r="O5" s="21"/>
      <c r="P5" s="21"/>
      <c r="Q5" s="21"/>
      <c r="R5" s="21"/>
      <c r="S5" s="21"/>
      <c r="V5" s="23"/>
    </row>
    <row r="6" s="9" customFormat="true" ht="11.25" hidden="false" customHeight="false" outlineLevel="0" collapsed="false">
      <c r="A6" s="10" t="n">
        <v>273</v>
      </c>
      <c r="B6" s="11" t="str">
        <f aca="false">IF(Miinusring!Q38="","",Miinusring!Q38)</f>
        <v>Almar Rahuoja</v>
      </c>
      <c r="C6" s="11"/>
      <c r="D6" s="11"/>
      <c r="G6" s="21"/>
      <c r="H6" s="21"/>
      <c r="I6" s="21"/>
      <c r="J6" s="18" t="n">
        <v>322</v>
      </c>
      <c r="K6" s="14" t="str">
        <f aca="false">IF(Mängud!E223="","",Mängud!E223)</f>
        <v>Aksel Laks</v>
      </c>
      <c r="L6" s="14"/>
      <c r="M6" s="14"/>
      <c r="N6" s="32" t="s">
        <v>123</v>
      </c>
      <c r="O6" s="21"/>
      <c r="P6" s="21"/>
      <c r="Q6" s="21"/>
      <c r="R6" s="21"/>
      <c r="S6" s="21"/>
      <c r="V6" s="23"/>
    </row>
    <row r="7" s="9" customFormat="true" ht="11.25" hidden="false" customHeight="false" outlineLevel="0" collapsed="false">
      <c r="D7" s="13" t="n">
        <v>288</v>
      </c>
      <c r="E7" s="14" t="str">
        <f aca="false">IF(Mängud!E189="","",Mängud!E189)</f>
        <v>Almar Rahuoja</v>
      </c>
      <c r="F7" s="14"/>
      <c r="G7" s="14"/>
      <c r="H7" s="21"/>
      <c r="I7" s="21"/>
      <c r="J7" s="18"/>
      <c r="K7" s="30"/>
      <c r="L7" s="31" t="str">
        <f aca="false">IF(Mängud!F223="","",Mängud!F223)</f>
        <v>3:0</v>
      </c>
      <c r="M7" s="21"/>
      <c r="N7" s="21"/>
      <c r="O7" s="21"/>
      <c r="P7" s="21"/>
      <c r="Q7" s="21"/>
      <c r="R7" s="21"/>
      <c r="S7" s="21"/>
      <c r="V7" s="23"/>
    </row>
    <row r="8" s="9" customFormat="true" ht="11.25" hidden="false" customHeight="false" outlineLevel="0" collapsed="false">
      <c r="A8" s="10" t="n">
        <v>274</v>
      </c>
      <c r="B8" s="15" t="str">
        <f aca="false">IF(Miinusring!Q54="","",Miinusring!Q54)</f>
        <v>Reino Ristissaar</v>
      </c>
      <c r="C8" s="15"/>
      <c r="D8" s="15"/>
      <c r="E8" s="16"/>
      <c r="F8" s="17" t="str">
        <f aca="false">IF(Mängud!F189="","",Mängud!F189)</f>
        <v>3:2</v>
      </c>
      <c r="G8" s="13" t="n">
        <v>303</v>
      </c>
      <c r="H8" s="14" t="str">
        <f aca="false">IF(Mängud!E204="","",Mängud!E204)</f>
        <v>Andres Somer</v>
      </c>
      <c r="I8" s="14"/>
      <c r="J8" s="14"/>
      <c r="K8" s="19"/>
      <c r="L8" s="21"/>
      <c r="M8" s="21"/>
      <c r="N8" s="21"/>
      <c r="O8" s="21"/>
      <c r="P8" s="21"/>
      <c r="V8" s="23"/>
    </row>
    <row r="9" s="9" customFormat="true" ht="11.25" hidden="false" customHeight="false" outlineLevel="0" collapsed="false">
      <c r="D9" s="10" t="n">
        <v>-262</v>
      </c>
      <c r="E9" s="15" t="str">
        <f aca="false">IF('Plussring(B)'!Q34="","",IF('Plussring(B)'!Q34='Plussring(B)'!N18,'Plussring(B)'!N50,'Plussring(B)'!N18))</f>
        <v>Andres Somer</v>
      </c>
      <c r="F9" s="15"/>
      <c r="G9" s="15"/>
      <c r="H9" s="30"/>
      <c r="I9" s="31" t="str">
        <f aca="false">IF(Mängud!F204="","",Mängud!F204)</f>
        <v>3:1</v>
      </c>
      <c r="J9" s="20"/>
      <c r="K9" s="21"/>
      <c r="L9" s="21"/>
      <c r="M9" s="21"/>
      <c r="N9" s="21"/>
      <c r="O9" s="21"/>
      <c r="P9" s="21"/>
      <c r="V9" s="23"/>
    </row>
    <row r="10" s="9" customFormat="true" ht="11.25" hidden="false" customHeight="false" outlineLevel="0" collapsed="false">
      <c r="A10" s="10" t="n">
        <v>-271</v>
      </c>
      <c r="B10" s="11" t="str">
        <f aca="false">IF(Miinusring!Q6="","",IF(Miinusring!Q6=Miinusring!Q2,Miinusring!Q12,Miinusring!Q2))</f>
        <v>Ardi Mets</v>
      </c>
      <c r="C10" s="11"/>
      <c r="D10" s="11"/>
      <c r="H10" s="21"/>
      <c r="I10" s="21"/>
      <c r="J10" s="32" t="n">
        <v>-322</v>
      </c>
      <c r="K10" s="11" t="str">
        <f aca="false">IF(K6="","",IF(K6=H4,H8,H4))</f>
        <v>Andres Somer</v>
      </c>
      <c r="L10" s="11"/>
      <c r="M10" s="11"/>
      <c r="N10" s="32" t="s">
        <v>124</v>
      </c>
      <c r="O10" s="21"/>
      <c r="P10" s="21"/>
      <c r="V10" s="23"/>
    </row>
    <row r="11" s="9" customFormat="true" ht="11.25" hidden="false" customHeight="false" outlineLevel="0" collapsed="false">
      <c r="B11" s="21"/>
      <c r="C11" s="21"/>
      <c r="D11" s="13" t="n">
        <v>295</v>
      </c>
      <c r="E11" s="14" t="str">
        <f aca="false">IF(Mängud!E196="","",Mängud!E196)</f>
        <v>Heino Kruusement</v>
      </c>
      <c r="F11" s="14"/>
      <c r="G11" s="14"/>
      <c r="H11" s="21"/>
      <c r="I11" s="21"/>
      <c r="J11" s="21"/>
      <c r="M11" s="10" t="n">
        <v>-302</v>
      </c>
      <c r="N11" s="11" t="str">
        <f aca="false">IF(H4="","",IF(H4=E3,E5,E3))</f>
        <v>Ketrin Salumaa</v>
      </c>
      <c r="O11" s="11"/>
      <c r="P11" s="11"/>
      <c r="V11" s="23"/>
    </row>
    <row r="12" s="9" customFormat="true" ht="11.25" hidden="false" customHeight="false" outlineLevel="0" collapsed="false">
      <c r="A12" s="10" t="n">
        <v>-272</v>
      </c>
      <c r="B12" s="15" t="str">
        <f aca="false">IF(Miinusring!Q22="","",IF(Miinusring!Q22=Miinusring!Q18,Miinusring!Q28,Miinusring!Q18))</f>
        <v>Heino Kruusement</v>
      </c>
      <c r="C12" s="15"/>
      <c r="D12" s="15"/>
      <c r="E12" s="30"/>
      <c r="F12" s="31" t="str">
        <f aca="false">IF(Mängud!F196="","",Mängud!F196)</f>
        <v>3:0</v>
      </c>
      <c r="G12" s="13"/>
      <c r="H12" s="21"/>
      <c r="I12" s="21"/>
      <c r="J12" s="21"/>
      <c r="P12" s="13" t="n">
        <v>321</v>
      </c>
      <c r="Q12" s="14" t="str">
        <f aca="false">IF(Mängud!E222="","",Mängud!E222)</f>
        <v>Ketrin Salumaa</v>
      </c>
      <c r="R12" s="14"/>
      <c r="S12" s="14"/>
      <c r="T12" s="10" t="s">
        <v>125</v>
      </c>
      <c r="V12" s="23"/>
    </row>
    <row r="13" s="9" customFormat="true" ht="11.25" hidden="false" customHeight="false" outlineLevel="0" collapsed="false">
      <c r="B13" s="21"/>
      <c r="C13" s="21"/>
      <c r="D13" s="21"/>
      <c r="E13" s="21"/>
      <c r="F13" s="21"/>
      <c r="G13" s="18" t="n">
        <v>319</v>
      </c>
      <c r="H13" s="14" t="str">
        <f aca="false">IF(Mängud!E220="","",Mängud!E220)</f>
        <v>Heino Kruusement</v>
      </c>
      <c r="I13" s="14"/>
      <c r="J13" s="14"/>
      <c r="K13" s="10" t="s">
        <v>126</v>
      </c>
      <c r="M13" s="10" t="n">
        <v>-303</v>
      </c>
      <c r="N13" s="15" t="str">
        <f aca="false">IF(H8="","",IF(H8=E7,E9,E7))</f>
        <v>Almar Rahuoja</v>
      </c>
      <c r="O13" s="15"/>
      <c r="P13" s="15"/>
      <c r="Q13" s="16"/>
      <c r="R13" s="17" t="str">
        <f aca="false">IF(Mängud!F222="","",Mängud!F222)</f>
        <v>w.o.</v>
      </c>
      <c r="V13" s="23"/>
    </row>
    <row r="14" s="9" customFormat="true" ht="11.25" hidden="false" customHeight="false" outlineLevel="0" collapsed="false">
      <c r="A14" s="10" t="n">
        <v>-273</v>
      </c>
      <c r="B14" s="11" t="str">
        <f aca="false">IF(Miinusring!Q38="","",IF(Miinusring!Q38=Miinusring!Q34,Miinusring!Q44,Miinusring!Q34))</f>
        <v>Priit Eiver</v>
      </c>
      <c r="C14" s="11"/>
      <c r="D14" s="11"/>
      <c r="E14" s="21"/>
      <c r="F14" s="21"/>
      <c r="G14" s="18"/>
      <c r="H14" s="30"/>
      <c r="I14" s="31" t="str">
        <f aca="false">IF(Mängud!F220="","",Mängud!F220)</f>
        <v>3:1</v>
      </c>
      <c r="J14" s="21"/>
      <c r="P14" s="10" t="n">
        <v>-321</v>
      </c>
      <c r="Q14" s="11" t="str">
        <f aca="false">IF(Q12="","",IF(Q12=N11,N13,N11))</f>
        <v>Almar Rahuoja</v>
      </c>
      <c r="R14" s="11"/>
      <c r="S14" s="11"/>
      <c r="T14" s="10" t="s">
        <v>127</v>
      </c>
      <c r="V14" s="23"/>
    </row>
    <row r="15" s="9" customFormat="true" ht="11.25" hidden="false" customHeight="false" outlineLevel="0" collapsed="false">
      <c r="B15" s="21"/>
      <c r="C15" s="21"/>
      <c r="D15" s="13" t="n">
        <v>296</v>
      </c>
      <c r="E15" s="14" t="str">
        <f aca="false">IF(Mängud!E197="","",Mängud!E197)</f>
        <v>Ants Hendrikson</v>
      </c>
      <c r="F15" s="14"/>
      <c r="G15" s="14"/>
      <c r="H15" s="19"/>
      <c r="I15" s="21"/>
      <c r="J15" s="21"/>
      <c r="M15" s="10" t="n">
        <v>-287</v>
      </c>
      <c r="N15" s="11" t="str">
        <f aca="false">IF(E3="","",IF(E3=B2,B4,B2))</f>
        <v>Imre Korsen</v>
      </c>
      <c r="O15" s="11"/>
      <c r="P15" s="11"/>
      <c r="Q15" s="21"/>
      <c r="R15" s="21"/>
      <c r="S15" s="21"/>
      <c r="V15" s="23"/>
    </row>
    <row r="16" s="9" customFormat="true" ht="11.25" hidden="false" customHeight="false" outlineLevel="0" collapsed="false">
      <c r="A16" s="10" t="n">
        <v>-274</v>
      </c>
      <c r="B16" s="15" t="str">
        <f aca="false">IF(Miinusring!Q54="","",IF(Miinusring!Q54=Miinusring!Q50,Miinusring!Q60,Miinusring!Q50))</f>
        <v>Ants Hendrikson</v>
      </c>
      <c r="C16" s="15"/>
      <c r="D16" s="15"/>
      <c r="E16" s="30"/>
      <c r="F16" s="31" t="str">
        <f aca="false">IF(Mängud!F197="","",Mängud!F197)</f>
        <v>3:1</v>
      </c>
      <c r="G16" s="20"/>
      <c r="H16" s="21"/>
      <c r="I16" s="21"/>
      <c r="J16" s="21"/>
      <c r="P16" s="13" t="n">
        <v>320</v>
      </c>
      <c r="Q16" s="14" t="str">
        <f aca="false">IF(Mängud!E221="","",Mängud!E221)</f>
        <v>Imre Korsen</v>
      </c>
      <c r="R16" s="14"/>
      <c r="S16" s="14"/>
      <c r="T16" s="10" t="s">
        <v>128</v>
      </c>
      <c r="V16" s="23"/>
    </row>
    <row r="17" s="9" customFormat="true" ht="11.25" hidden="false" customHeight="false" outlineLevel="0" collapsed="false">
      <c r="B17" s="21"/>
      <c r="C17" s="21"/>
      <c r="D17" s="21"/>
      <c r="E17" s="21"/>
      <c r="F17" s="21"/>
      <c r="G17" s="32" t="n">
        <v>-319</v>
      </c>
      <c r="H17" s="11" t="str">
        <f aca="false">IF(H13="","",IF(H13=E11,E15,E11))</f>
        <v>Ants Hendrikson</v>
      </c>
      <c r="I17" s="11"/>
      <c r="J17" s="11"/>
      <c r="K17" s="10" t="s">
        <v>129</v>
      </c>
      <c r="M17" s="10" t="n">
        <v>-288</v>
      </c>
      <c r="N17" s="15" t="str">
        <f aca="false">IF(E7="","",IF(E7=B6,B8,B6))</f>
        <v>Reino Ristissaar</v>
      </c>
      <c r="O17" s="15"/>
      <c r="P17" s="15"/>
      <c r="Q17" s="16"/>
      <c r="R17" s="17" t="str">
        <f aca="false">IF(Mängud!F221="","",Mängud!F221)</f>
        <v>3:1</v>
      </c>
      <c r="V17" s="23"/>
    </row>
    <row r="18" s="9" customFormat="true" ht="11.25" hidden="false" customHeight="false" outlineLevel="0" collapsed="false">
      <c r="A18" s="10" t="n">
        <v>-253</v>
      </c>
      <c r="B18" s="11" t="str">
        <f aca="false">IF(Miinusring!Q12="","",IF(Miinusring!Q12=Miinusring!N8,Miinusring!N16,Miinusring!N8))</f>
        <v>Veiko Ristissaar</v>
      </c>
      <c r="C18" s="11"/>
      <c r="D18" s="11"/>
      <c r="P18" s="10" t="n">
        <v>-320</v>
      </c>
      <c r="Q18" s="11" t="str">
        <f aca="false">IF(Q16="","",IF(Q16=N15,N17,N15))</f>
        <v>Reino Ristissaar</v>
      </c>
      <c r="R18" s="11"/>
      <c r="S18" s="11"/>
      <c r="T18" s="10" t="s">
        <v>130</v>
      </c>
      <c r="V18" s="23"/>
    </row>
    <row r="19" s="9" customFormat="true" ht="11.25" hidden="false" customHeight="false" outlineLevel="0" collapsed="false">
      <c r="D19" s="13" t="n">
        <v>293</v>
      </c>
      <c r="E19" s="14" t="str">
        <f aca="false">IF(Mängud!E194="","",Mängud!E194)</f>
        <v>Veiko Ristissaar</v>
      </c>
      <c r="F19" s="14"/>
      <c r="G19" s="14"/>
      <c r="M19" s="10" t="n">
        <v>-295</v>
      </c>
      <c r="N19" s="11" t="str">
        <f aca="false">IF(E11="","",IF(E11=B10,B12,B10))</f>
        <v>Ardi Mets</v>
      </c>
      <c r="O19" s="11"/>
      <c r="P19" s="11"/>
      <c r="V19" s="23"/>
    </row>
    <row r="20" s="9" customFormat="true" ht="11.25" hidden="false" customHeight="false" outlineLevel="0" collapsed="false">
      <c r="A20" s="10" t="n">
        <v>-254</v>
      </c>
      <c r="B20" s="15" t="str">
        <f aca="false">IF(Miinusring!Q28="","",IF(Miinusring!Q28=Miinusring!N24,Miinusring!N32,Miinusring!N24))</f>
        <v>Jüri Vahtra</v>
      </c>
      <c r="C20" s="15"/>
      <c r="D20" s="15"/>
      <c r="E20" s="16"/>
      <c r="F20" s="17" t="str">
        <f aca="false">IF(Mängud!F194="","",Mängud!F194)</f>
        <v>3:0</v>
      </c>
      <c r="G20" s="13"/>
      <c r="P20" s="13" t="n">
        <v>318</v>
      </c>
      <c r="Q20" s="14" t="str">
        <f aca="false">IF(Mängud!E219="","",Mängud!E219)</f>
        <v>Ardi Mets</v>
      </c>
      <c r="R20" s="14"/>
      <c r="S20" s="14"/>
      <c r="T20" s="10" t="s">
        <v>131</v>
      </c>
      <c r="V20" s="23"/>
    </row>
    <row r="21" s="9" customFormat="true" ht="11.25" hidden="false" customHeight="false" outlineLevel="0" collapsed="false">
      <c r="G21" s="18" t="n">
        <v>317</v>
      </c>
      <c r="H21" s="14" t="str">
        <f aca="false">IF(Mängud!E218="","",Mängud!E218)</f>
        <v>Veiko Ristissaar</v>
      </c>
      <c r="I21" s="14"/>
      <c r="J21" s="14"/>
      <c r="K21" s="10" t="s">
        <v>132</v>
      </c>
      <c r="M21" s="10" t="n">
        <v>-296</v>
      </c>
      <c r="N21" s="15" t="str">
        <f aca="false">IF(E15="","",IF(E15=B14,B16,B14))</f>
        <v>Priit Eiver</v>
      </c>
      <c r="O21" s="15"/>
      <c r="P21" s="15"/>
      <c r="Q21" s="16"/>
      <c r="R21" s="17" t="str">
        <f aca="false">IF(Mängud!F219="","",Mängud!F219)</f>
        <v>3:1</v>
      </c>
      <c r="V21" s="23"/>
    </row>
    <row r="22" s="9" customFormat="true" ht="11.25" hidden="false" customHeight="false" outlineLevel="0" collapsed="false">
      <c r="A22" s="10" t="n">
        <v>-255</v>
      </c>
      <c r="B22" s="11" t="str">
        <f aca="false">IF(Miinusring!Q44="","",IF(Miinusring!Q44=Miinusring!N40,Miinusring!N48,Miinusring!N40))</f>
        <v>Arak Mihkel</v>
      </c>
      <c r="C22" s="11"/>
      <c r="D22" s="11"/>
      <c r="G22" s="18"/>
      <c r="H22" s="16"/>
      <c r="I22" s="17" t="str">
        <f aca="false">IF(Mängud!F218="","",Mängud!F218)</f>
        <v>3:0</v>
      </c>
      <c r="N22" s="21"/>
      <c r="O22" s="21"/>
      <c r="P22" s="32" t="n">
        <v>-318</v>
      </c>
      <c r="Q22" s="11" t="str">
        <f aca="false">IF(Q20="","",IF(Q20=N19,N21,N19))</f>
        <v>Priit Eiver</v>
      </c>
      <c r="R22" s="11"/>
      <c r="S22" s="11"/>
      <c r="T22" s="10" t="s">
        <v>133</v>
      </c>
      <c r="V22" s="23"/>
    </row>
    <row r="23" s="9" customFormat="true" ht="11.25" hidden="false" customHeight="false" outlineLevel="0" collapsed="false">
      <c r="D23" s="13" t="n">
        <v>294</v>
      </c>
      <c r="E23" s="22" t="str">
        <f aca="false">IF(Mängud!E195="","",Mängud!E195)</f>
        <v>Arak Mihkel</v>
      </c>
      <c r="F23" s="22"/>
      <c r="G23" s="22"/>
      <c r="M23" s="10" t="n">
        <v>-293</v>
      </c>
      <c r="N23" s="11" t="str">
        <f aca="false">IF(E19="","",IF(E19=B18,B20,B18))</f>
        <v>Jüri Vahtra</v>
      </c>
      <c r="O23" s="11"/>
      <c r="P23" s="11"/>
      <c r="Q23" s="21"/>
      <c r="R23" s="21"/>
      <c r="S23" s="21"/>
      <c r="V23" s="23"/>
    </row>
    <row r="24" s="9" customFormat="true" ht="11.25" hidden="false" customHeight="false" outlineLevel="0" collapsed="false">
      <c r="A24" s="10" t="n">
        <v>-256</v>
      </c>
      <c r="B24" s="15" t="str">
        <f aca="false">IF(Miinusring!Q60="","",IF(Miinusring!Q60=Miinusring!N56,Miinusring!N64,Miinusring!N56))</f>
        <v>Jaanus Mölder</v>
      </c>
      <c r="C24" s="15"/>
      <c r="D24" s="15"/>
      <c r="E24" s="16"/>
      <c r="F24" s="17" t="str">
        <f aca="false">IF(Mängud!F195="","",Mängud!F195)</f>
        <v>3:2</v>
      </c>
      <c r="G24" s="20"/>
      <c r="H24" s="21"/>
      <c r="N24" s="21"/>
      <c r="O24" s="21"/>
      <c r="P24" s="13" t="n">
        <v>316</v>
      </c>
      <c r="Q24" s="14" t="str">
        <f aca="false">IF(Mängud!E217="","",Mängud!E217)</f>
        <v>Jaanus Mölder</v>
      </c>
      <c r="R24" s="14"/>
      <c r="S24" s="14"/>
      <c r="T24" s="10" t="s">
        <v>134</v>
      </c>
      <c r="V24" s="23"/>
    </row>
    <row r="25" s="9" customFormat="true" ht="11.25" hidden="false" customHeight="false" outlineLevel="0" collapsed="false">
      <c r="G25" s="10" t="n">
        <v>-317</v>
      </c>
      <c r="H25" s="11" t="str">
        <f aca="false">IF(H21="","",IF(H21=E19,E23,E19))</f>
        <v>Arak Mihkel</v>
      </c>
      <c r="I25" s="11"/>
      <c r="J25" s="11"/>
      <c r="K25" s="10" t="s">
        <v>135</v>
      </c>
      <c r="M25" s="10" t="n">
        <v>-294</v>
      </c>
      <c r="N25" s="15" t="str">
        <f aca="false">IF(E23="","",IF(E23=B22,B24,B22))</f>
        <v>Jaanus Mölder</v>
      </c>
      <c r="O25" s="15"/>
      <c r="P25" s="15"/>
      <c r="Q25" s="30"/>
      <c r="R25" s="31" t="str">
        <f aca="false">IF(Mängud!F217="","",Mängud!F217)</f>
        <v>3:1</v>
      </c>
      <c r="S25" s="21"/>
      <c r="V25" s="23"/>
    </row>
    <row r="26" s="9" customFormat="true" ht="11.25" hidden="false" customHeight="false" outlineLevel="0" collapsed="false">
      <c r="A26" s="10" t="n">
        <v>-233</v>
      </c>
      <c r="B26" s="11" t="str">
        <f aca="false">IF(Miinusring!N8="","",IF(Miinusring!N8=Miinusring!K6,Miinusring!K10,Miinusring!K6))</f>
        <v>Vladimir Sastin</v>
      </c>
      <c r="C26" s="11"/>
      <c r="D26" s="11"/>
      <c r="P26" s="10" t="n">
        <v>-316</v>
      </c>
      <c r="Q26" s="11" t="str">
        <f aca="false">IF(Q24="","",IF(Q24=N23,N25,N23))</f>
        <v>Jüri Vahtra</v>
      </c>
      <c r="R26" s="11"/>
      <c r="S26" s="11"/>
      <c r="T26" s="10" t="s">
        <v>136</v>
      </c>
      <c r="V26" s="23"/>
    </row>
    <row r="27" s="9" customFormat="true" ht="11.25" hidden="false" customHeight="false" outlineLevel="0" collapsed="false">
      <c r="D27" s="13" t="n">
        <v>257</v>
      </c>
      <c r="E27" s="14" t="str">
        <f aca="false">IF(Mängud!E158="","",Mängud!E158)</f>
        <v>Vladimir Sastin</v>
      </c>
      <c r="F27" s="14"/>
      <c r="G27" s="14"/>
      <c r="V27" s="23"/>
    </row>
    <row r="28" s="9" customFormat="true" ht="11.25" hidden="false" customHeight="false" outlineLevel="0" collapsed="false">
      <c r="A28" s="10" t="n">
        <v>-234</v>
      </c>
      <c r="B28" s="11" t="str">
        <f aca="false">IF(Miinusring!N16="","",IF(Miinusring!N16=Miinusring!K14,Miinusring!K18,Miinusring!K14))</f>
        <v>Mihkel Lasn</v>
      </c>
      <c r="C28" s="11"/>
      <c r="D28" s="11"/>
      <c r="E28" s="25"/>
      <c r="F28" s="17" t="str">
        <f aca="false">IF(Mängud!F158="","",Mängud!F158)</f>
        <v>3:2</v>
      </c>
      <c r="G28" s="13"/>
      <c r="V28" s="23"/>
    </row>
    <row r="29" s="9" customFormat="true" ht="11.25" hidden="false" customHeight="false" outlineLevel="0" collapsed="false">
      <c r="G29" s="18" t="n">
        <v>291</v>
      </c>
      <c r="H29" s="14" t="str">
        <f aca="false">IF(Mängud!E192="","",Mängud!E192)</f>
        <v>Allar Oviir</v>
      </c>
      <c r="I29" s="14"/>
      <c r="J29" s="14"/>
      <c r="V29" s="23"/>
    </row>
    <row r="30" s="9" customFormat="true" ht="11.25" hidden="false" customHeight="false" outlineLevel="0" collapsed="false">
      <c r="A30" s="10" t="n">
        <v>-235</v>
      </c>
      <c r="B30" s="11" t="str">
        <f aca="false">IF(Miinusring!N24="","",IF(Miinusring!N24=Miinusring!K22,Miinusring!K26,Miinusring!K22))</f>
        <v>Allar Oviir</v>
      </c>
      <c r="C30" s="11"/>
      <c r="D30" s="11"/>
      <c r="G30" s="18"/>
      <c r="H30" s="16"/>
      <c r="I30" s="17" t="str">
        <f aca="false">IF(Mängud!F192="","",Mängud!F192)</f>
        <v>3:1</v>
      </c>
      <c r="J30" s="13"/>
      <c r="V30" s="23"/>
    </row>
    <row r="31" s="9" customFormat="true" ht="11.25" hidden="false" customHeight="false" outlineLevel="0" collapsed="false">
      <c r="D31" s="13" t="n">
        <v>258</v>
      </c>
      <c r="E31" s="14" t="str">
        <f aca="false">IF(Mängud!E159="","",Mängud!E159)</f>
        <v>Allar Oviir</v>
      </c>
      <c r="F31" s="14"/>
      <c r="G31" s="14"/>
      <c r="H31" s="19"/>
      <c r="J31" s="18"/>
      <c r="V31" s="23"/>
    </row>
    <row r="32" s="9" customFormat="true" ht="11.25" hidden="false" customHeight="false" outlineLevel="0" collapsed="false">
      <c r="A32" s="10" t="n">
        <v>-236</v>
      </c>
      <c r="B32" s="11" t="str">
        <f aca="false">IF(Miinusring!N32="","",IF(Miinusring!N32=Miinusring!K30,Miinusring!K34,Miinusring!K30))</f>
        <v>Aimar Välja</v>
      </c>
      <c r="C32" s="11"/>
      <c r="D32" s="11"/>
      <c r="E32" s="25"/>
      <c r="F32" s="17" t="str">
        <f aca="false">IF(Mängud!F159="","",Mängud!F159)</f>
        <v>3:0</v>
      </c>
      <c r="G32" s="20"/>
      <c r="H32" s="21"/>
      <c r="J32" s="18"/>
      <c r="V32" s="23"/>
    </row>
    <row r="33" s="9" customFormat="true" ht="11.25" hidden="false" customHeight="false" outlineLevel="0" collapsed="false">
      <c r="J33" s="18" t="n">
        <v>315</v>
      </c>
      <c r="K33" s="14" t="str">
        <f aca="false">IF(Mängud!E216="","",Mängud!E216)</f>
        <v>Allar Oviir</v>
      </c>
      <c r="L33" s="14"/>
      <c r="M33" s="14"/>
      <c r="N33" s="10" t="s">
        <v>137</v>
      </c>
      <c r="V33" s="23"/>
    </row>
    <row r="34" s="9" customFormat="true" ht="11.25" hidden="false" customHeight="false" outlineLevel="0" collapsed="false">
      <c r="A34" s="10" t="n">
        <v>-237</v>
      </c>
      <c r="B34" s="11" t="str">
        <f aca="false">IF(Miinusring!N40="","",IF(Miinusring!N40=Miinusring!K38,Miinusring!K42,Miinusring!K38))</f>
        <v>Riho Strazev</v>
      </c>
      <c r="C34" s="11"/>
      <c r="D34" s="11"/>
      <c r="J34" s="18"/>
      <c r="K34" s="16"/>
      <c r="L34" s="17" t="str">
        <f aca="false">IF(Mängud!F216="","",Mängud!F216)</f>
        <v>3:1</v>
      </c>
      <c r="V34" s="23"/>
    </row>
    <row r="35" s="9" customFormat="true" ht="11.25" hidden="false" customHeight="false" outlineLevel="0" collapsed="false">
      <c r="D35" s="13" t="n">
        <v>259</v>
      </c>
      <c r="E35" s="14" t="str">
        <f aca="false">IF(Mängud!E160="","",Mängud!E160)</f>
        <v>Riho Strazev</v>
      </c>
      <c r="F35" s="14"/>
      <c r="G35" s="14"/>
      <c r="J35" s="18"/>
      <c r="M35" s="10" t="n">
        <v>-291</v>
      </c>
      <c r="N35" s="11" t="str">
        <f aca="false">IF(H29="","",IF(H29=E27,E31,E27))</f>
        <v>Vladimir Sastin</v>
      </c>
      <c r="O35" s="11"/>
      <c r="P35" s="11"/>
      <c r="Q35" s="21"/>
      <c r="V35" s="23"/>
    </row>
    <row r="36" s="9" customFormat="true" ht="11.25" hidden="false" customHeight="false" outlineLevel="0" collapsed="false">
      <c r="A36" s="10" t="n">
        <v>-238</v>
      </c>
      <c r="B36" s="11" t="str">
        <f aca="false">IF(Miinusring!N48="","",IF(Miinusring!N48=Miinusring!K46,Miinusring!K50,Miinusring!K46))</f>
        <v>Kalev Klais</v>
      </c>
      <c r="C36" s="11"/>
      <c r="D36" s="11"/>
      <c r="E36" s="25"/>
      <c r="F36" s="17" t="str">
        <f aca="false">IF(Mängud!F160="","",Mängud!F160)</f>
        <v>w.o.</v>
      </c>
      <c r="G36" s="13"/>
      <c r="J36" s="18"/>
      <c r="P36" s="13" t="n">
        <v>314</v>
      </c>
      <c r="Q36" s="14" t="str">
        <f aca="false">IF(Mängud!E215="","",Mängud!E215)</f>
        <v>Vladimir Sastin</v>
      </c>
      <c r="R36" s="14"/>
      <c r="S36" s="14"/>
      <c r="T36" s="10" t="s">
        <v>138</v>
      </c>
      <c r="V36" s="23"/>
    </row>
    <row r="37" s="9" customFormat="true" ht="11.25" hidden="false" customHeight="false" outlineLevel="0" collapsed="false">
      <c r="G37" s="18" t="n">
        <v>292</v>
      </c>
      <c r="H37" s="22" t="str">
        <f aca="false">IF(Mängud!E193="","",Mängud!E193)</f>
        <v>Siim Arak</v>
      </c>
      <c r="I37" s="22"/>
      <c r="J37" s="22"/>
      <c r="M37" s="10" t="n">
        <v>-292</v>
      </c>
      <c r="N37" s="15" t="str">
        <f aca="false">IF(H37="","",IF(H37=E35,E39,E35))</f>
        <v>Riho Strazev</v>
      </c>
      <c r="O37" s="15"/>
      <c r="P37" s="15"/>
      <c r="Q37" s="16"/>
      <c r="R37" s="17" t="str">
        <f aca="false">IF(Mängud!F215="","",Mängud!F215)</f>
        <v>3:0</v>
      </c>
      <c r="V37" s="23"/>
    </row>
    <row r="38" s="9" customFormat="true" ht="11.25" hidden="false" customHeight="false" outlineLevel="0" collapsed="false">
      <c r="A38" s="10" t="n">
        <v>-239</v>
      </c>
      <c r="B38" s="11" t="str">
        <f aca="false">IF(Miinusring!N56="","",IF(Miinusring!N56=Miinusring!K54,Miinusring!K58,Miinusring!K54))</f>
        <v>Marika Kotka</v>
      </c>
      <c r="C38" s="11"/>
      <c r="D38" s="11"/>
      <c r="G38" s="18"/>
      <c r="H38" s="16"/>
      <c r="I38" s="17" t="str">
        <f aca="false">IF(Mängud!F193="","",Mängud!F193)</f>
        <v>3:2</v>
      </c>
      <c r="J38" s="20"/>
      <c r="K38" s="21"/>
      <c r="V38" s="23"/>
    </row>
    <row r="39" s="9" customFormat="true" ht="11.25" hidden="false" customHeight="false" outlineLevel="0" collapsed="false">
      <c r="D39" s="13" t="n">
        <v>260</v>
      </c>
      <c r="E39" s="14" t="str">
        <f aca="false">IF(Mängud!E161="","",Mängud!E161)</f>
        <v>Siim Arak</v>
      </c>
      <c r="F39" s="14"/>
      <c r="G39" s="14"/>
      <c r="H39" s="19"/>
      <c r="J39" s="10" t="n">
        <v>-315</v>
      </c>
      <c r="K39" s="11" t="str">
        <f aca="false">IF(K33="","",IF(K33=H29,H37,H29))</f>
        <v>Siim Arak</v>
      </c>
      <c r="L39" s="11"/>
      <c r="M39" s="11"/>
      <c r="N39" s="10" t="s">
        <v>139</v>
      </c>
      <c r="P39" s="10" t="n">
        <v>-314</v>
      </c>
      <c r="Q39" s="11" t="str">
        <f aca="false">IF(Q36="","",IF(Q36=N35,N37,N35))</f>
        <v>Riho Strazev</v>
      </c>
      <c r="R39" s="11"/>
      <c r="S39" s="11"/>
      <c r="T39" s="10" t="s">
        <v>140</v>
      </c>
      <c r="V39" s="23"/>
    </row>
    <row r="40" s="9" customFormat="true" ht="11.25" hidden="false" customHeight="false" outlineLevel="0" collapsed="false">
      <c r="A40" s="10" t="n">
        <v>-240</v>
      </c>
      <c r="B40" s="11" t="str">
        <f aca="false">IF(Miinusring!N64="","",IF(Miinusring!N64=Miinusring!K62,Miinusring!K66,Miinusring!K62))</f>
        <v>Siim Arak</v>
      </c>
      <c r="C40" s="11"/>
      <c r="D40" s="11"/>
      <c r="E40" s="25"/>
      <c r="F40" s="17" t="str">
        <f aca="false">IF(Mängud!F161="","",Mängud!F161)</f>
        <v>3:0</v>
      </c>
      <c r="G40" s="20"/>
      <c r="H40" s="21"/>
      <c r="V40" s="23"/>
    </row>
    <row r="41" s="9" customFormat="true" ht="11.25" hidden="false" customHeight="false" outlineLevel="0" collapsed="false">
      <c r="A41" s="10"/>
      <c r="B41" s="33"/>
      <c r="C41" s="33"/>
      <c r="D41" s="33"/>
      <c r="E41" s="30"/>
      <c r="F41" s="17"/>
      <c r="G41" s="21"/>
      <c r="H41" s="21"/>
      <c r="V41" s="23"/>
    </row>
    <row r="42" s="9" customFormat="true" ht="11.25" hidden="false" customHeight="false" outlineLevel="0" collapsed="false">
      <c r="A42" s="10" t="n">
        <v>-257</v>
      </c>
      <c r="B42" s="11" t="str">
        <f aca="false">IF(E27="","",IF(E27=B26,B28,B26))</f>
        <v>Mihkel Lasn</v>
      </c>
      <c r="C42" s="11"/>
      <c r="D42" s="11"/>
      <c r="V42" s="23"/>
    </row>
    <row r="43" s="9" customFormat="true" ht="11.25" hidden="false" customHeight="false" outlineLevel="0" collapsed="false">
      <c r="D43" s="18" t="n">
        <v>289</v>
      </c>
      <c r="E43" s="14" t="str">
        <f aca="false">IF(Mängud!E190="","",Mängud!E190)</f>
        <v>Aimar Välja</v>
      </c>
      <c r="F43" s="14"/>
      <c r="G43" s="14"/>
      <c r="V43" s="23"/>
    </row>
    <row r="44" s="9" customFormat="true" ht="11.25" hidden="false" customHeight="false" outlineLevel="0" collapsed="false">
      <c r="A44" s="10" t="n">
        <v>-258</v>
      </c>
      <c r="B44" s="15" t="str">
        <f aca="false">IF(E31="","",IF(E31=B30,B32,B30))</f>
        <v>Aimar Välja</v>
      </c>
      <c r="C44" s="15"/>
      <c r="D44" s="15"/>
      <c r="E44" s="16"/>
      <c r="F44" s="17" t="str">
        <f aca="false">IF(Mängud!F190="","",Mängud!F190)</f>
        <v>3:0</v>
      </c>
      <c r="G44" s="13"/>
      <c r="V44" s="23"/>
    </row>
    <row r="45" s="9" customFormat="true" ht="11.25" hidden="false" customHeight="false" outlineLevel="0" collapsed="false">
      <c r="G45" s="18" t="n">
        <v>313</v>
      </c>
      <c r="H45" s="14" t="str">
        <f aca="false">IF(Mängud!E214="","",Mängud!E214)</f>
        <v>Aimar Välja</v>
      </c>
      <c r="I45" s="14"/>
      <c r="J45" s="14"/>
      <c r="K45" s="10" t="s">
        <v>141</v>
      </c>
      <c r="M45" s="10" t="n">
        <v>-289</v>
      </c>
      <c r="N45" s="11" t="str">
        <f aca="false">IF(E43="","",IF(E43=B42,B44,B42))</f>
        <v>Mihkel Lasn</v>
      </c>
      <c r="O45" s="11"/>
      <c r="P45" s="11"/>
      <c r="V45" s="23"/>
    </row>
    <row r="46" s="9" customFormat="true" ht="11.25" hidden="false" customHeight="false" outlineLevel="0" collapsed="false">
      <c r="A46" s="10" t="n">
        <v>-259</v>
      </c>
      <c r="B46" s="11" t="str">
        <f aca="false">IF(E35="","",IF(E35=B34,B36,B34))</f>
        <v>Kalev Klais</v>
      </c>
      <c r="C46" s="11"/>
      <c r="D46" s="11"/>
      <c r="G46" s="18"/>
      <c r="H46" s="16"/>
      <c r="I46" s="17" t="str">
        <f aca="false">IF(Mängud!F214="","",Mängud!F214)</f>
        <v>3:1</v>
      </c>
      <c r="P46" s="13" t="n">
        <v>312</v>
      </c>
      <c r="Q46" s="14" t="str">
        <f aca="false">IF(Mängud!E213="","",Mängud!E213)</f>
        <v>Mihkel Lasn</v>
      </c>
      <c r="R46" s="14"/>
      <c r="S46" s="14"/>
      <c r="T46" s="10" t="s">
        <v>142</v>
      </c>
      <c r="V46" s="23"/>
    </row>
    <row r="47" s="9" customFormat="true" ht="11.25" hidden="false" customHeight="false" outlineLevel="0" collapsed="false">
      <c r="D47" s="13" t="n">
        <v>290</v>
      </c>
      <c r="E47" s="14" t="str">
        <f aca="false">IF(Mängud!E191="","",Mängud!E191)</f>
        <v>Marika Kotka</v>
      </c>
      <c r="F47" s="14"/>
      <c r="G47" s="14"/>
      <c r="H47" s="19"/>
      <c r="M47" s="10" t="n">
        <v>-290</v>
      </c>
      <c r="N47" s="15" t="str">
        <f aca="false">IF(E47="","",IF(E47=B46,B48,B46))</f>
        <v>Kalev Klais</v>
      </c>
      <c r="O47" s="15"/>
      <c r="P47" s="15"/>
      <c r="Q47" s="16"/>
      <c r="R47" s="17" t="str">
        <f aca="false">IF(Mängud!F213="","",Mängud!F213)</f>
        <v>w.o.</v>
      </c>
      <c r="V47" s="23"/>
    </row>
    <row r="48" s="9" customFormat="true" ht="11.25" hidden="false" customHeight="false" outlineLevel="0" collapsed="false">
      <c r="A48" s="10" t="n">
        <v>-260</v>
      </c>
      <c r="B48" s="15" t="str">
        <f aca="false">IF(E39="","",IF(E39=B38,B40,B38))</f>
        <v>Marika Kotka</v>
      </c>
      <c r="C48" s="15"/>
      <c r="D48" s="15"/>
      <c r="E48" s="16"/>
      <c r="F48" s="17" t="str">
        <f aca="false">IF(Mängud!F191="","",Mängud!F191)</f>
        <v>w.o.</v>
      </c>
      <c r="G48" s="20"/>
      <c r="H48" s="21"/>
      <c r="V48" s="23"/>
    </row>
    <row r="49" s="9" customFormat="true" ht="11.25" hidden="false" customHeight="false" outlineLevel="0" collapsed="false">
      <c r="G49" s="10" t="n">
        <v>-313</v>
      </c>
      <c r="H49" s="11" t="str">
        <f aca="false">IF(H45="","",IF(H45=E43,E47,E43))</f>
        <v>Marika Kotka</v>
      </c>
      <c r="I49" s="11"/>
      <c r="J49" s="11"/>
      <c r="K49" s="10" t="s">
        <v>143</v>
      </c>
      <c r="P49" s="10" t="n">
        <v>-312</v>
      </c>
      <c r="Q49" s="11" t="str">
        <f aca="false">IF(Q46="","",IF(Q46=N45,N47,N45))</f>
        <v>Kalev Klais</v>
      </c>
      <c r="R49" s="11"/>
      <c r="S49" s="11"/>
      <c r="T49" s="10" t="s">
        <v>144</v>
      </c>
      <c r="V49" s="23"/>
    </row>
    <row r="50" s="9" customFormat="true" ht="11.25" hidden="false" customHeight="false" outlineLevel="0" collapsed="false">
      <c r="A50" s="10" t="n">
        <v>-213</v>
      </c>
      <c r="B50" s="11" t="str">
        <f aca="false">IF(Miinusring!K6="","",IF(Miinusring!K6=Miinusring!H4,Miinusring!H8,Miinusring!H4))</f>
        <v>Marek Leemet</v>
      </c>
      <c r="C50" s="11"/>
      <c r="D50" s="11"/>
      <c r="V50" s="23"/>
    </row>
    <row r="51" s="9" customFormat="true" ht="11.25" hidden="false" customHeight="false" outlineLevel="0" collapsed="false">
      <c r="D51" s="13" t="n">
        <v>249</v>
      </c>
      <c r="E51" s="14" t="str">
        <f aca="false">IF(Mängud!E150="","",Mängud!E150)</f>
        <v>Marek Leemet</v>
      </c>
      <c r="F51" s="14"/>
      <c r="G51" s="14"/>
      <c r="V51" s="23"/>
    </row>
    <row r="52" s="9" customFormat="true" ht="11.25" hidden="false" customHeight="false" outlineLevel="0" collapsed="false">
      <c r="A52" s="10" t="n">
        <v>-214</v>
      </c>
      <c r="B52" s="11" t="str">
        <f aca="false">IF(Miinusring!K14="","",IF(Miinusring!K14=Miinusring!H12,Miinusring!H16,Miinusring!H12))</f>
        <v>Erik Tõntson</v>
      </c>
      <c r="C52" s="11"/>
      <c r="D52" s="11"/>
      <c r="E52" s="25"/>
      <c r="F52" s="17" t="str">
        <f aca="false">IF(Mängud!F150="","",Mängud!F150)</f>
        <v>3:0</v>
      </c>
      <c r="G52" s="13"/>
      <c r="V52" s="23"/>
    </row>
    <row r="53" s="9" customFormat="true" ht="11.25" hidden="false" customHeight="false" outlineLevel="0" collapsed="false">
      <c r="G53" s="18" t="n">
        <v>285</v>
      </c>
      <c r="H53" s="14" t="str">
        <f aca="false">IF(Mängud!E186="","",Mängud!E186)</f>
        <v>Marek Leemet</v>
      </c>
      <c r="I53" s="14"/>
      <c r="J53" s="14"/>
      <c r="V53" s="23"/>
    </row>
    <row r="54" s="9" customFormat="true" ht="11.25" hidden="false" customHeight="false" outlineLevel="0" collapsed="false">
      <c r="A54" s="10" t="n">
        <v>-215</v>
      </c>
      <c r="B54" s="11" t="str">
        <f aca="false">IF(Miinusring!K22="","",IF(Miinusring!K22=Miinusring!H20,Miinusring!H24,Miinusring!H20))</f>
        <v>Tiit Laur</v>
      </c>
      <c r="C54" s="11"/>
      <c r="D54" s="11"/>
      <c r="G54" s="18"/>
      <c r="H54" s="16"/>
      <c r="I54" s="17" t="str">
        <f aca="false">IF(Mängud!F186="","",Mängud!F186)</f>
        <v>3:0</v>
      </c>
      <c r="J54" s="13"/>
      <c r="V54" s="23"/>
    </row>
    <row r="55" s="9" customFormat="true" ht="11.25" hidden="false" customHeight="false" outlineLevel="0" collapsed="false">
      <c r="D55" s="13" t="n">
        <v>250</v>
      </c>
      <c r="E55" s="14" t="str">
        <f aca="false">IF(Mängud!E151="","",Mängud!E151)</f>
        <v>Raivo Roots</v>
      </c>
      <c r="F55" s="14"/>
      <c r="G55" s="14"/>
      <c r="H55" s="19"/>
      <c r="J55" s="18"/>
      <c r="V55" s="23"/>
    </row>
    <row r="56" s="9" customFormat="true" ht="11.25" hidden="false" customHeight="false" outlineLevel="0" collapsed="false">
      <c r="A56" s="10" t="n">
        <v>-216</v>
      </c>
      <c r="B56" s="11" t="str">
        <f aca="false">IF(Miinusring!K30="","",IF(Miinusring!K30=Miinusring!H28,Miinusring!H32,Miinusring!H28))</f>
        <v>Raivo Roots</v>
      </c>
      <c r="C56" s="11"/>
      <c r="D56" s="11"/>
      <c r="E56" s="25"/>
      <c r="F56" s="17" t="str">
        <f aca="false">IF(Mängud!F151="","",Mängud!F151)</f>
        <v>3:2</v>
      </c>
      <c r="G56" s="20"/>
      <c r="H56" s="21"/>
      <c r="J56" s="18"/>
      <c r="V56" s="23"/>
    </row>
    <row r="57" s="9" customFormat="true" ht="11.25" hidden="false" customHeight="false" outlineLevel="0" collapsed="false">
      <c r="J57" s="18" t="n">
        <v>311</v>
      </c>
      <c r="K57" s="14" t="str">
        <f aca="false">IF(Mängud!E212="","",Mängud!E212)</f>
        <v>Marek Leemet</v>
      </c>
      <c r="L57" s="14"/>
      <c r="M57" s="14"/>
      <c r="N57" s="10" t="s">
        <v>145</v>
      </c>
      <c r="V57" s="23"/>
    </row>
    <row r="58" s="9" customFormat="true" ht="11.25" hidden="false" customHeight="false" outlineLevel="0" collapsed="false">
      <c r="A58" s="10" t="n">
        <v>-217</v>
      </c>
      <c r="B58" s="11" t="str">
        <f aca="false">IF(Miinusring!K38="","",IF(Miinusring!K38=Miinusring!H36,Miinusring!H40,Miinusring!H36))</f>
        <v>Vahur Männa</v>
      </c>
      <c r="C58" s="11"/>
      <c r="D58" s="11"/>
      <c r="J58" s="18"/>
      <c r="K58" s="16"/>
      <c r="L58" s="17" t="str">
        <f aca="false">IF(Mängud!F212="","",Mängud!F212)</f>
        <v>3:0</v>
      </c>
      <c r="V58" s="23"/>
    </row>
    <row r="59" s="9" customFormat="true" ht="11.25" hidden="false" customHeight="false" outlineLevel="0" collapsed="false">
      <c r="D59" s="13" t="n">
        <v>251</v>
      </c>
      <c r="E59" s="14" t="str">
        <f aca="false">IF(Mängud!E152="","",Mängud!E152)</f>
        <v>Oleg Rättel</v>
      </c>
      <c r="F59" s="14"/>
      <c r="G59" s="14"/>
      <c r="J59" s="18"/>
      <c r="M59" s="10" t="n">
        <v>-285</v>
      </c>
      <c r="N59" s="11" t="str">
        <f aca="false">IF(H53="","",IF(H53=E51,E55,E51))</f>
        <v>Raivo Roots</v>
      </c>
      <c r="O59" s="11"/>
      <c r="P59" s="11"/>
      <c r="V59" s="23"/>
    </row>
    <row r="60" s="9" customFormat="true" ht="11.25" hidden="false" customHeight="false" outlineLevel="0" collapsed="false">
      <c r="A60" s="10" t="n">
        <v>-218</v>
      </c>
      <c r="B60" s="11" t="str">
        <f aca="false">IF(Miinusring!K46="","",IF(Miinusring!K46=Miinusring!H44,Miinusring!H48,Miinusring!H44))</f>
        <v>Oleg Rättel</v>
      </c>
      <c r="C60" s="11"/>
      <c r="D60" s="11"/>
      <c r="E60" s="25"/>
      <c r="F60" s="17" t="str">
        <f aca="false">IF(Mängud!F152="","",Mängud!F152)</f>
        <v>3:1</v>
      </c>
      <c r="G60" s="13"/>
      <c r="J60" s="18"/>
      <c r="P60" s="13" t="n">
        <v>310</v>
      </c>
      <c r="Q60" s="14" t="str">
        <f aca="false">IF(Mängud!E211="","",Mängud!E211)</f>
        <v>Raivo Roots</v>
      </c>
      <c r="R60" s="14"/>
      <c r="S60" s="14"/>
      <c r="T60" s="10" t="s">
        <v>146</v>
      </c>
      <c r="V60" s="23"/>
    </row>
    <row r="61" s="9" customFormat="true" ht="11.25" hidden="false" customHeight="false" outlineLevel="0" collapsed="false">
      <c r="G61" s="18" t="n">
        <v>286</v>
      </c>
      <c r="H61" s="22" t="str">
        <f aca="false">IF(Mängud!E187="","",Mängud!E187)</f>
        <v>Veljo Mõek</v>
      </c>
      <c r="I61" s="22"/>
      <c r="J61" s="22"/>
      <c r="M61" s="10" t="n">
        <v>-286</v>
      </c>
      <c r="N61" s="15" t="str">
        <f aca="false">IF(H61="","",IF(H61=E59,E63,E59))</f>
        <v>Oleg Rättel</v>
      </c>
      <c r="O61" s="15"/>
      <c r="P61" s="15"/>
      <c r="Q61" s="16"/>
      <c r="R61" s="17" t="str">
        <f aca="false">IF(Mängud!F211="","",Mängud!F211)</f>
        <v>3:2</v>
      </c>
      <c r="V61" s="23"/>
    </row>
    <row r="62" s="9" customFormat="true" ht="11.25" hidden="false" customHeight="false" outlineLevel="0" collapsed="false">
      <c r="A62" s="10" t="n">
        <v>-219</v>
      </c>
      <c r="B62" s="11" t="str">
        <f aca="false">IF(Miinusring!K54="","",IF(Miinusring!K54=Miinusring!H52,Miinusring!H56,Miinusring!H52))</f>
        <v>Heino Vanker</v>
      </c>
      <c r="C62" s="11"/>
      <c r="D62" s="11"/>
      <c r="G62" s="18"/>
      <c r="H62" s="16"/>
      <c r="I62" s="17" t="str">
        <f aca="false">IF(Mängud!F187="","",Mängud!F187)</f>
        <v>3:1</v>
      </c>
      <c r="J62" s="20"/>
      <c r="K62" s="21"/>
      <c r="V62" s="23"/>
    </row>
    <row r="63" s="9" customFormat="true" ht="11.25" hidden="false" customHeight="false" outlineLevel="0" collapsed="false">
      <c r="D63" s="13" t="n">
        <v>252</v>
      </c>
      <c r="E63" s="14" t="str">
        <f aca="false">IF(Mängud!E153="","",Mängud!E153)</f>
        <v>Veljo Mõek</v>
      </c>
      <c r="F63" s="14"/>
      <c r="G63" s="14"/>
      <c r="H63" s="19"/>
      <c r="J63" s="10" t="n">
        <v>-311</v>
      </c>
      <c r="K63" s="11" t="str">
        <f aca="false">IF(K57="","",IF(K57=H53,H61,H53))</f>
        <v>Veljo Mõek</v>
      </c>
      <c r="L63" s="11"/>
      <c r="M63" s="11"/>
      <c r="N63" s="10" t="s">
        <v>147</v>
      </c>
      <c r="P63" s="10" t="n">
        <v>-310</v>
      </c>
      <c r="Q63" s="11" t="str">
        <f aca="false">IF(Q60="","",IF(Q60=N59,N61,N59))</f>
        <v>Oleg Rättel</v>
      </c>
      <c r="R63" s="11"/>
      <c r="S63" s="11"/>
      <c r="T63" s="10" t="s">
        <v>148</v>
      </c>
      <c r="V63" s="23"/>
    </row>
    <row r="64" s="9" customFormat="true" ht="11.25" hidden="false" customHeight="false" outlineLevel="0" collapsed="false">
      <c r="A64" s="10" t="n">
        <v>-220</v>
      </c>
      <c r="B64" s="11" t="str">
        <f aca="false">IF(Miinusring!K62="","",IF(Miinusring!K62=Miinusring!H60,Miinusring!H64,Miinusring!H60))</f>
        <v>Veljo Mõek</v>
      </c>
      <c r="C64" s="11"/>
      <c r="D64" s="11"/>
      <c r="E64" s="25"/>
      <c r="F64" s="17" t="str">
        <f aca="false">IF(Mängud!F153="","",Mängud!F153)</f>
        <v>3:1</v>
      </c>
      <c r="G64" s="20"/>
      <c r="H64" s="21"/>
      <c r="V64" s="23"/>
    </row>
    <row r="65" s="9" customFormat="true" ht="11.25" hidden="false" customHeight="false" outlineLevel="0" collapsed="false">
      <c r="V65" s="23"/>
    </row>
    <row r="66" s="9" customFormat="true" ht="11.25" hidden="false" customHeight="false" outlineLevel="0" collapsed="false">
      <c r="A66" s="10" t="n">
        <v>-249</v>
      </c>
      <c r="B66" s="11" t="str">
        <f aca="false">IF(E51="","",IF(E51=B50,B52,B50))</f>
        <v>Erik Tõntson</v>
      </c>
      <c r="C66" s="11"/>
      <c r="D66" s="11"/>
      <c r="V66" s="23"/>
    </row>
    <row r="67" s="9" customFormat="true" ht="11.25" hidden="false" customHeight="false" outlineLevel="0" collapsed="false">
      <c r="D67" s="13" t="n">
        <v>283</v>
      </c>
      <c r="E67" s="14" t="str">
        <f aca="false">IF(Mängud!E184="","",Mängud!E184)</f>
        <v>Tiit Laur</v>
      </c>
      <c r="F67" s="14"/>
      <c r="G67" s="14"/>
      <c r="V67" s="23"/>
    </row>
    <row r="68" s="9" customFormat="true" ht="11.25" hidden="false" customHeight="false" outlineLevel="0" collapsed="false">
      <c r="A68" s="10" t="n">
        <v>-250</v>
      </c>
      <c r="B68" s="15" t="str">
        <f aca="false">IF(E55="","",IF(E55=B54,B56,B54))</f>
        <v>Tiit Laur</v>
      </c>
      <c r="C68" s="15"/>
      <c r="D68" s="15"/>
      <c r="E68" s="16"/>
      <c r="F68" s="17" t="str">
        <f aca="false">IF(Mängud!F184="","",Mängud!F184)</f>
        <v>w.o.</v>
      </c>
      <c r="G68" s="13"/>
      <c r="V68" s="23"/>
    </row>
    <row r="69" s="9" customFormat="true" ht="11.25" hidden="false" customHeight="false" outlineLevel="0" collapsed="false">
      <c r="G69" s="18" t="n">
        <v>309</v>
      </c>
      <c r="H69" s="14" t="str">
        <f aca="false">IF(Mängud!E210="","",Mängud!E210)</f>
        <v>Heino Vanker</v>
      </c>
      <c r="I69" s="14"/>
      <c r="J69" s="14"/>
      <c r="K69" s="10" t="s">
        <v>149</v>
      </c>
      <c r="M69" s="10" t="n">
        <v>-283</v>
      </c>
      <c r="N69" s="11" t="str">
        <f aca="false">IF(E67="","",IF(E67=B66,B68,B66))</f>
        <v>Erik Tõntson</v>
      </c>
      <c r="O69" s="11"/>
      <c r="P69" s="11"/>
      <c r="V69" s="23"/>
    </row>
    <row r="70" s="9" customFormat="true" ht="11.25" hidden="false" customHeight="false" outlineLevel="0" collapsed="false">
      <c r="A70" s="10" t="n">
        <v>-251</v>
      </c>
      <c r="B70" s="11" t="str">
        <f aca="false">IF(E59="","",IF(E59=B58,B60,B58))</f>
        <v>Vahur Männa</v>
      </c>
      <c r="C70" s="11"/>
      <c r="D70" s="11"/>
      <c r="G70" s="18"/>
      <c r="H70" s="16"/>
      <c r="I70" s="17" t="str">
        <f aca="false">IF(Mängud!F210="","",Mängud!F210)</f>
        <v>3:2</v>
      </c>
      <c r="N70" s="21"/>
      <c r="O70" s="21"/>
      <c r="P70" s="13" t="n">
        <v>308</v>
      </c>
      <c r="Q70" s="14" t="str">
        <f aca="false">IF(Mängud!E209="","",Mängud!E209)</f>
        <v>Vahur Männa</v>
      </c>
      <c r="R70" s="14"/>
      <c r="S70" s="14"/>
      <c r="T70" s="10" t="s">
        <v>150</v>
      </c>
      <c r="V70" s="23"/>
    </row>
    <row r="71" s="9" customFormat="true" ht="11.25" hidden="false" customHeight="false" outlineLevel="0" collapsed="false">
      <c r="D71" s="13" t="n">
        <v>284</v>
      </c>
      <c r="E71" s="14" t="str">
        <f aca="false">IF(Mängud!E185="","",Mängud!E185)</f>
        <v>Heino Vanker</v>
      </c>
      <c r="F71" s="14"/>
      <c r="G71" s="14"/>
      <c r="H71" s="19"/>
      <c r="M71" s="10" t="n">
        <v>-284</v>
      </c>
      <c r="N71" s="15" t="str">
        <f aca="false">IF(E71="","",IF(E71=B70,B72,B70))</f>
        <v>Vahur Männa</v>
      </c>
      <c r="O71" s="15"/>
      <c r="P71" s="15"/>
      <c r="Q71" s="16"/>
      <c r="R71" s="17" t="str">
        <f aca="false">IF(Mängud!F209="","",Mängud!F209)</f>
        <v>w.o.</v>
      </c>
      <c r="V71" s="23"/>
    </row>
    <row r="72" s="9" customFormat="true" ht="11.25" hidden="false" customHeight="false" outlineLevel="0" collapsed="false">
      <c r="A72" s="10" t="n">
        <v>-252</v>
      </c>
      <c r="B72" s="15" t="str">
        <f aca="false">IF(E63="","",IF(E63=B62,B64,B62))</f>
        <v>Heino Vanker</v>
      </c>
      <c r="C72" s="15"/>
      <c r="D72" s="15"/>
      <c r="E72" s="16"/>
      <c r="F72" s="17" t="str">
        <f aca="false">IF(Mängud!F185="","",Mängud!F185)</f>
        <v>3:1</v>
      </c>
      <c r="G72" s="20"/>
      <c r="H72" s="11" t="str">
        <f aca="false">IF(H69="","",IF(H69=E67,E71,E67))</f>
        <v>Tiit Laur</v>
      </c>
      <c r="I72" s="11"/>
      <c r="J72" s="11"/>
      <c r="K72" s="10" t="s">
        <v>151</v>
      </c>
      <c r="P72" s="10" t="n">
        <v>-308</v>
      </c>
      <c r="Q72" s="11" t="str">
        <f aca="false">IF(Q70="","",IF(Q70=N69,N71,N69))</f>
        <v>Erik Tõntson</v>
      </c>
      <c r="R72" s="11"/>
      <c r="S72" s="11"/>
      <c r="T72" s="10" t="s">
        <v>152</v>
      </c>
      <c r="V72" s="23"/>
    </row>
    <row r="73" s="9" customFormat="true" ht="11.25" hidden="false" customHeight="false" outlineLevel="0" collapsed="false">
      <c r="H73" s="20"/>
      <c r="I73" s="20"/>
      <c r="J73" s="20"/>
      <c r="Q73" s="20"/>
      <c r="R73" s="20"/>
      <c r="S73" s="20"/>
      <c r="V73" s="23"/>
    </row>
  </sheetData>
  <sheetProtection sheet="true"/>
  <mergeCells count="109">
    <mergeCell ref="B2:D2"/>
    <mergeCell ref="E3:G3"/>
    <mergeCell ref="M3:P3"/>
    <mergeCell ref="B4:D4"/>
    <mergeCell ref="H4:J4"/>
    <mergeCell ref="E5:G5"/>
    <mergeCell ref="B6:D6"/>
    <mergeCell ref="K6:M6"/>
    <mergeCell ref="E7:G7"/>
    <mergeCell ref="B8:D8"/>
    <mergeCell ref="H8:J8"/>
    <mergeCell ref="E9:G9"/>
    <mergeCell ref="B10:D10"/>
    <mergeCell ref="K10:M10"/>
    <mergeCell ref="E11:G11"/>
    <mergeCell ref="N11:P11"/>
    <mergeCell ref="B12:D12"/>
    <mergeCell ref="Q12:S12"/>
    <mergeCell ref="H13:J13"/>
    <mergeCell ref="N13:P13"/>
    <mergeCell ref="B14:D14"/>
    <mergeCell ref="Q14:S14"/>
    <mergeCell ref="E15:G15"/>
    <mergeCell ref="N15:P15"/>
    <mergeCell ref="B16:D16"/>
    <mergeCell ref="Q16:S16"/>
    <mergeCell ref="H17:J17"/>
    <mergeCell ref="N17:P17"/>
    <mergeCell ref="B18:D18"/>
    <mergeCell ref="Q18:S18"/>
    <mergeCell ref="E19:G19"/>
    <mergeCell ref="N19:P19"/>
    <mergeCell ref="B20:D20"/>
    <mergeCell ref="Q20:S20"/>
    <mergeCell ref="H21:J21"/>
    <mergeCell ref="N21:P21"/>
    <mergeCell ref="B22:D22"/>
    <mergeCell ref="Q22:S22"/>
    <mergeCell ref="E23:G23"/>
    <mergeCell ref="N23:P23"/>
    <mergeCell ref="B24:D24"/>
    <mergeCell ref="Q24:S24"/>
    <mergeCell ref="H25:J25"/>
    <mergeCell ref="N25:P25"/>
    <mergeCell ref="B26:D26"/>
    <mergeCell ref="Q26:S26"/>
    <mergeCell ref="E27:G27"/>
    <mergeCell ref="B28:D28"/>
    <mergeCell ref="H29:J29"/>
    <mergeCell ref="B30:D30"/>
    <mergeCell ref="E31:G31"/>
    <mergeCell ref="B32:D32"/>
    <mergeCell ref="K33:M33"/>
    <mergeCell ref="B34:D34"/>
    <mergeCell ref="E35:G35"/>
    <mergeCell ref="N35:P35"/>
    <mergeCell ref="B36:D36"/>
    <mergeCell ref="Q36:S36"/>
    <mergeCell ref="H37:J37"/>
    <mergeCell ref="N37:P37"/>
    <mergeCell ref="B38:D38"/>
    <mergeCell ref="E39:G39"/>
    <mergeCell ref="K39:M39"/>
    <mergeCell ref="Q39:S39"/>
    <mergeCell ref="B40:D40"/>
    <mergeCell ref="B42:D42"/>
    <mergeCell ref="E43:G43"/>
    <mergeCell ref="B44:D44"/>
    <mergeCell ref="H45:J45"/>
    <mergeCell ref="N45:P45"/>
    <mergeCell ref="B46:D46"/>
    <mergeCell ref="Q46:S46"/>
    <mergeCell ref="E47:G47"/>
    <mergeCell ref="N47:P47"/>
    <mergeCell ref="B48:D48"/>
    <mergeCell ref="H49:J49"/>
    <mergeCell ref="Q49:S49"/>
    <mergeCell ref="B50:D50"/>
    <mergeCell ref="E51:G51"/>
    <mergeCell ref="B52:D52"/>
    <mergeCell ref="H53:J53"/>
    <mergeCell ref="B54:D54"/>
    <mergeCell ref="E55:G55"/>
    <mergeCell ref="B56:D56"/>
    <mergeCell ref="K57:M57"/>
    <mergeCell ref="B58:D58"/>
    <mergeCell ref="E59:G59"/>
    <mergeCell ref="N59:P59"/>
    <mergeCell ref="B60:D60"/>
    <mergeCell ref="Q60:S60"/>
    <mergeCell ref="H61:J61"/>
    <mergeCell ref="N61:P61"/>
    <mergeCell ref="B62:D62"/>
    <mergeCell ref="E63:G63"/>
    <mergeCell ref="K63:M63"/>
    <mergeCell ref="Q63:S63"/>
    <mergeCell ref="B64:D64"/>
    <mergeCell ref="B66:D66"/>
    <mergeCell ref="E67:G67"/>
    <mergeCell ref="B68:D68"/>
    <mergeCell ref="H69:J69"/>
    <mergeCell ref="N69:P69"/>
    <mergeCell ref="B70:D70"/>
    <mergeCell ref="Q70:S70"/>
    <mergeCell ref="E71:G71"/>
    <mergeCell ref="N71:P71"/>
    <mergeCell ref="B72:D72"/>
    <mergeCell ref="H72:J72"/>
    <mergeCell ref="Q72:S72"/>
  </mergeCells>
  <printOptions headings="false" gridLines="false" gridLinesSet="true" horizontalCentered="false" verticalCentered="false"/>
  <pageMargins left="0.15" right="0.140277777777778" top="0.236111111111111" bottom="0.196527777777778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67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N42" activeCellId="0" sqref="N42"/>
    </sheetView>
  </sheetViews>
  <sheetFormatPr defaultRowHeight="12.75" outlineLevelRow="0" outlineLevelCol="0"/>
  <cols>
    <col collapsed="false" customWidth="true" hidden="false" outlineLevel="0" max="1" min="1" style="6" width="4.13"/>
    <col collapsed="false" customWidth="true" hidden="false" outlineLevel="0" max="19" min="2" style="6" width="5.7"/>
    <col collapsed="false" customWidth="true" hidden="false" outlineLevel="0" max="20" min="20" style="6" width="3.13"/>
    <col collapsed="false" customWidth="true" hidden="false" outlineLevel="0" max="257" min="21" style="6" width="9.13"/>
    <col collapsed="false" customWidth="true" hidden="false" outlineLevel="0" max="1025" min="258" style="0" width="9.13"/>
  </cols>
  <sheetData>
    <row r="1" s="9" customFormat="true" ht="11.25" hidden="false" customHeight="false" outlineLevel="0" collapsed="false">
      <c r="H1" s="21"/>
      <c r="I1" s="21"/>
      <c r="J1" s="21"/>
      <c r="Q1" s="21"/>
      <c r="R1" s="21"/>
      <c r="S1" s="21"/>
      <c r="V1" s="23"/>
    </row>
    <row r="2" s="9" customFormat="true" ht="11.25" hidden="false" customHeight="false" outlineLevel="0" collapsed="false">
      <c r="H2" s="21"/>
      <c r="I2" s="21"/>
      <c r="J2" s="12" t="s">
        <v>153</v>
      </c>
      <c r="K2" s="12"/>
      <c r="L2" s="12"/>
      <c r="M2" s="12"/>
      <c r="Q2" s="21"/>
      <c r="R2" s="21"/>
      <c r="S2" s="21"/>
      <c r="V2" s="23"/>
    </row>
    <row r="3" s="9" customFormat="true" ht="11.25" hidden="false" customHeight="false" outlineLevel="0" collapsed="false">
      <c r="H3" s="21"/>
      <c r="I3" s="21"/>
      <c r="J3" s="21"/>
      <c r="Q3" s="21"/>
      <c r="R3" s="21"/>
      <c r="S3" s="21"/>
      <c r="V3" s="23"/>
    </row>
    <row r="4" s="9" customFormat="true" ht="11.25" hidden="false" customHeight="false" outlineLevel="0" collapsed="false">
      <c r="H4" s="21"/>
      <c r="I4" s="21"/>
      <c r="J4" s="21"/>
      <c r="Q4" s="21"/>
      <c r="R4" s="21"/>
      <c r="S4" s="21"/>
      <c r="V4" s="23"/>
    </row>
    <row r="5" s="9" customFormat="true" ht="11.25" hidden="false" customHeight="false" outlineLevel="0" collapsed="false">
      <c r="A5" s="10" t="n">
        <v>-181</v>
      </c>
      <c r="B5" s="11" t="str">
        <f aca="false">IF(Miinusring!H4="","",IF(Miinusring!H4=Miinusring!E3,Miinusring!E5,Miinusring!E3))</f>
        <v>Kristi Kruusimaa</v>
      </c>
      <c r="C5" s="11"/>
      <c r="D5" s="11"/>
      <c r="V5" s="23"/>
    </row>
    <row r="6" s="9" customFormat="true" ht="11.25" hidden="false" customHeight="false" outlineLevel="0" collapsed="false">
      <c r="D6" s="13" t="n">
        <v>205</v>
      </c>
      <c r="E6" s="14" t="str">
        <f aca="false">IF(Mängud!E106="","",Mängud!E106)</f>
        <v>Kristi Kruusimaa</v>
      </c>
      <c r="F6" s="14"/>
      <c r="G6" s="14"/>
      <c r="V6" s="23"/>
    </row>
    <row r="7" s="9" customFormat="true" ht="11.25" hidden="false" customHeight="false" outlineLevel="0" collapsed="false">
      <c r="A7" s="10" t="n">
        <v>-182</v>
      </c>
      <c r="B7" s="11" t="str">
        <f aca="false">IF(Miinusring!H8="","",IF(Miinusring!H8=Miinusring!E7,Miinusring!E9,Miinusring!E7))</f>
        <v>Raigo Rommot</v>
      </c>
      <c r="C7" s="11"/>
      <c r="D7" s="11"/>
      <c r="E7" s="25"/>
      <c r="F7" s="17" t="str">
        <f aca="false">IF(Mängud!F106="","",Mängud!F106)</f>
        <v>w.o.</v>
      </c>
      <c r="G7" s="13"/>
      <c r="V7" s="23"/>
    </row>
    <row r="8" s="9" customFormat="true" ht="11.25" hidden="false" customHeight="false" outlineLevel="0" collapsed="false">
      <c r="G8" s="18" t="n">
        <v>245</v>
      </c>
      <c r="H8" s="14" t="str">
        <f aca="false">IF(Mängud!E146="","",Mängud!E146)</f>
        <v>Jaan Lepp</v>
      </c>
      <c r="I8" s="14"/>
      <c r="J8" s="14"/>
      <c r="V8" s="23"/>
    </row>
    <row r="9" s="9" customFormat="true" ht="11.25" hidden="false" customHeight="false" outlineLevel="0" collapsed="false">
      <c r="A9" s="10" t="n">
        <v>-183</v>
      </c>
      <c r="B9" s="11" t="str">
        <f aca="false">IF(Miinusring!H12="","",IF(Miinusring!H12=Miinusring!E11,Miinusring!E13,Miinusring!E11))</f>
        <v>Käthlin Vahtel</v>
      </c>
      <c r="C9" s="11"/>
      <c r="D9" s="11"/>
      <c r="G9" s="18"/>
      <c r="H9" s="16"/>
      <c r="I9" s="17" t="str">
        <f aca="false">IF(Mängud!F146="","",Mängud!F146)</f>
        <v>3:0</v>
      </c>
      <c r="J9" s="13"/>
      <c r="V9" s="23"/>
    </row>
    <row r="10" s="9" customFormat="true" ht="11.25" hidden="false" customHeight="false" outlineLevel="0" collapsed="false">
      <c r="D10" s="13" t="n">
        <v>206</v>
      </c>
      <c r="E10" s="14" t="str">
        <f aca="false">IF(Mängud!E107="","",Mängud!E107)</f>
        <v>Jaan Lepp</v>
      </c>
      <c r="F10" s="14"/>
      <c r="G10" s="14"/>
      <c r="H10" s="19"/>
      <c r="J10" s="18"/>
      <c r="V10" s="23"/>
    </row>
    <row r="11" s="9" customFormat="true" ht="11.25" hidden="false" customHeight="false" outlineLevel="0" collapsed="false">
      <c r="A11" s="10" t="n">
        <v>-184</v>
      </c>
      <c r="B11" s="11" t="str">
        <f aca="false">IF(Miinusring!H16="","",IF(Miinusring!H16=Miinusring!E15,Miinusring!E17,Miinusring!E15))</f>
        <v>Jaan Lepp</v>
      </c>
      <c r="C11" s="11"/>
      <c r="D11" s="11"/>
      <c r="E11" s="25"/>
      <c r="F11" s="17" t="str">
        <f aca="false">IF(Mängud!F107="","",Mängud!F107)</f>
        <v>3:0</v>
      </c>
      <c r="G11" s="20"/>
      <c r="H11" s="21"/>
      <c r="J11" s="18"/>
      <c r="V11" s="23"/>
    </row>
    <row r="12" s="9" customFormat="true" ht="11.25" hidden="false" customHeight="false" outlineLevel="0" collapsed="false">
      <c r="J12" s="18" t="n">
        <v>281</v>
      </c>
      <c r="K12" s="14" t="str">
        <f aca="false">IF(Mängud!E182="","",Mängud!E182)</f>
        <v>Toivo Uustalo</v>
      </c>
      <c r="L12" s="14"/>
      <c r="M12" s="14"/>
      <c r="V12" s="23"/>
    </row>
    <row r="13" s="9" customFormat="true" ht="11.25" hidden="false" customHeight="false" outlineLevel="0" collapsed="false">
      <c r="A13" s="10" t="n">
        <v>-185</v>
      </c>
      <c r="B13" s="11" t="str">
        <f aca="false">IF(Miinusring!H20="","",IF(Miinusring!H20=Miinusring!E19,Miinusring!E21,Miinusring!E19))</f>
        <v>Toivo Uustalo</v>
      </c>
      <c r="C13" s="11"/>
      <c r="D13" s="11"/>
      <c r="J13" s="18"/>
      <c r="K13" s="16"/>
      <c r="L13" s="17" t="str">
        <f aca="false">IF(Mängud!F182="","",Mängud!F182)</f>
        <v>3:0</v>
      </c>
      <c r="M13" s="13"/>
      <c r="V13" s="23"/>
    </row>
    <row r="14" s="9" customFormat="true" ht="11.25" hidden="false" customHeight="false" outlineLevel="0" collapsed="false">
      <c r="D14" s="13" t="n">
        <v>207</v>
      </c>
      <c r="E14" s="14" t="str">
        <f aca="false">IF(Mängud!E108="","",Mängud!E108)</f>
        <v>Toivo Uustalo</v>
      </c>
      <c r="F14" s="14"/>
      <c r="G14" s="14"/>
      <c r="J14" s="18"/>
      <c r="M14" s="18"/>
      <c r="V14" s="23"/>
    </row>
    <row r="15" s="9" customFormat="true" ht="11.25" hidden="false" customHeight="false" outlineLevel="0" collapsed="false">
      <c r="A15" s="10" t="n">
        <v>-186</v>
      </c>
      <c r="B15" s="15" t="str">
        <f aca="false">IF(Miinusring!H24="","",IF(Miinusring!H24=Miinusring!E23,Miinusring!E25,Miinusring!E23))</f>
        <v>Maie Enni</v>
      </c>
      <c r="C15" s="15"/>
      <c r="D15" s="15"/>
      <c r="E15" s="25"/>
      <c r="F15" s="17" t="str">
        <f aca="false">IF(Mängud!F108="","",Mängud!F108)</f>
        <v>3:0</v>
      </c>
      <c r="G15" s="13"/>
      <c r="J15" s="18"/>
      <c r="M15" s="18"/>
      <c r="V15" s="23"/>
    </row>
    <row r="16" s="9" customFormat="true" ht="11.25" hidden="false" customHeight="false" outlineLevel="0" collapsed="false">
      <c r="G16" s="18" t="n">
        <v>246</v>
      </c>
      <c r="H16" s="14" t="str">
        <f aca="false">IF(Mängud!E147="","",Mängud!E147)</f>
        <v>Toivo Uustalo</v>
      </c>
      <c r="I16" s="14"/>
      <c r="J16" s="14"/>
      <c r="K16" s="19"/>
      <c r="M16" s="18"/>
      <c r="V16" s="23"/>
    </row>
    <row r="17" s="9" customFormat="true" ht="11.25" hidden="false" customHeight="false" outlineLevel="0" collapsed="false">
      <c r="A17" s="10" t="n">
        <v>-187</v>
      </c>
      <c r="B17" s="11" t="str">
        <f aca="false">IF(Miinusring!H28="","",IF(Miinusring!H28=Miinusring!E27,Miinusring!E29,Miinusring!E27))</f>
        <v>Taavi Miku</v>
      </c>
      <c r="C17" s="11"/>
      <c r="D17" s="11"/>
      <c r="G17" s="18"/>
      <c r="H17" s="16"/>
      <c r="I17" s="17" t="str">
        <f aca="false">IF(Mängud!F147="","",Mängud!F147)</f>
        <v>3:0</v>
      </c>
      <c r="J17" s="20"/>
      <c r="K17" s="21"/>
      <c r="M17" s="18"/>
      <c r="V17" s="23"/>
    </row>
    <row r="18" s="9" customFormat="true" ht="11.25" hidden="false" customHeight="false" outlineLevel="0" collapsed="false">
      <c r="D18" s="13" t="n">
        <v>208</v>
      </c>
      <c r="E18" s="14" t="str">
        <f aca="false">IF(Mängud!E109="","",Mängud!E109)</f>
        <v>Aimir Laidma</v>
      </c>
      <c r="F18" s="14"/>
      <c r="G18" s="14"/>
      <c r="H18" s="19"/>
      <c r="M18" s="18"/>
      <c r="V18" s="23"/>
    </row>
    <row r="19" s="9" customFormat="true" ht="11.25" hidden="false" customHeight="false" outlineLevel="0" collapsed="false">
      <c r="A19" s="10" t="n">
        <v>-188</v>
      </c>
      <c r="B19" s="11" t="str">
        <f aca="false">IF(Miinusring!H32="","",IF(Miinusring!H32=Miinusring!E31,Miinusring!E33,Miinusring!E31))</f>
        <v>Aimir Laidma</v>
      </c>
      <c r="C19" s="11"/>
      <c r="D19" s="11"/>
      <c r="E19" s="25"/>
      <c r="F19" s="17" t="str">
        <f aca="false">IF(Mängud!F109="","",Mängud!F109)</f>
        <v>3:1</v>
      </c>
      <c r="G19" s="20"/>
      <c r="H19" s="21"/>
      <c r="M19" s="18"/>
      <c r="V19" s="23"/>
    </row>
    <row r="20" s="9" customFormat="true" ht="11.25" hidden="false" customHeight="false" outlineLevel="0" collapsed="false">
      <c r="M20" s="18" t="n">
        <v>307</v>
      </c>
      <c r="N20" s="14" t="str">
        <f aca="false">IF(Mängud!E208="","",Mängud!E208)</f>
        <v>Lembit Laumets</v>
      </c>
      <c r="O20" s="14"/>
      <c r="P20" s="14"/>
      <c r="Q20" s="10" t="s">
        <v>154</v>
      </c>
      <c r="V20" s="23"/>
    </row>
    <row r="21" s="9" customFormat="true" ht="11.25" hidden="false" customHeight="false" outlineLevel="0" collapsed="false">
      <c r="A21" s="10" t="n">
        <v>-189</v>
      </c>
      <c r="B21" s="11" t="str">
        <f aca="false">IF(Miinusring!H36="","",IF(Miinusring!H36=Miinusring!E35,Miinusring!E37,Miinusring!E35))</f>
        <v>Lembit Laumets</v>
      </c>
      <c r="C21" s="11"/>
      <c r="D21" s="11"/>
      <c r="M21" s="18"/>
      <c r="N21" s="16"/>
      <c r="O21" s="17" t="str">
        <f aca="false">IF(Mängud!F208="","",Mängud!F208)</f>
        <v>3:0</v>
      </c>
      <c r="V21" s="23"/>
    </row>
    <row r="22" s="9" customFormat="true" ht="11.25" hidden="false" customHeight="false" outlineLevel="0" collapsed="false">
      <c r="D22" s="13" t="n">
        <v>209</v>
      </c>
      <c r="E22" s="14" t="str">
        <f aca="false">IF(Mängud!E110="","",Mängud!E110)</f>
        <v>Lembit Laumets</v>
      </c>
      <c r="F22" s="14"/>
      <c r="G22" s="14"/>
      <c r="M22" s="18"/>
      <c r="V22" s="23"/>
    </row>
    <row r="23" s="9" customFormat="true" ht="11.25" hidden="false" customHeight="false" outlineLevel="0" collapsed="false">
      <c r="A23" s="10" t="n">
        <v>-190</v>
      </c>
      <c r="B23" s="11" t="str">
        <f aca="false">IF(Miinusring!H40="","",IF(Miinusring!H40=Miinusring!E39,Miinusring!E41,Miinusring!E39))</f>
        <v>Romet Rättel</v>
      </c>
      <c r="C23" s="11"/>
      <c r="D23" s="11"/>
      <c r="E23" s="25"/>
      <c r="F23" s="17" t="str">
        <f aca="false">IF(Mängud!F110="","",Mängud!F110)</f>
        <v>3:0</v>
      </c>
      <c r="G23" s="13"/>
      <c r="M23" s="18"/>
      <c r="V23" s="23"/>
    </row>
    <row r="24" s="9" customFormat="true" ht="11.25" hidden="false" customHeight="false" outlineLevel="0" collapsed="false">
      <c r="G24" s="18" t="n">
        <v>247</v>
      </c>
      <c r="H24" s="14" t="str">
        <f aca="false">IF(Mängud!E148="","",Mängud!E148)</f>
        <v>Lembit Laumets</v>
      </c>
      <c r="I24" s="14"/>
      <c r="J24" s="14"/>
      <c r="M24" s="18"/>
      <c r="V24" s="23"/>
    </row>
    <row r="25" s="9" customFormat="true" ht="11.25" hidden="false" customHeight="false" outlineLevel="0" collapsed="false">
      <c r="A25" s="10" t="n">
        <v>-191</v>
      </c>
      <c r="B25" s="11" t="str">
        <f aca="false">IF(Miinusring!H44="","",IF(Miinusring!H44=Miinusring!E43,Miinusring!E45,Miinusring!E43))</f>
        <v>Ene Laur</v>
      </c>
      <c r="C25" s="11"/>
      <c r="D25" s="11"/>
      <c r="G25" s="18"/>
      <c r="H25" s="16"/>
      <c r="I25" s="17" t="str">
        <f aca="false">IF(Mängud!F148="","",Mängud!F148)</f>
        <v>3:1</v>
      </c>
      <c r="J25" s="13"/>
      <c r="M25" s="18"/>
      <c r="V25" s="23"/>
    </row>
    <row r="26" s="9" customFormat="true" ht="11.25" hidden="false" customHeight="false" outlineLevel="0" collapsed="false">
      <c r="D26" s="13" t="n">
        <v>210</v>
      </c>
      <c r="E26" s="22" t="str">
        <f aca="false">IF(Mängud!E111="","",Mängud!E111)</f>
        <v>Kalev Puk</v>
      </c>
      <c r="F26" s="22"/>
      <c r="G26" s="22"/>
      <c r="J26" s="18"/>
      <c r="M26" s="18"/>
      <c r="V26" s="23"/>
    </row>
    <row r="27" s="9" customFormat="true" ht="11.25" hidden="false" customHeight="false" outlineLevel="0" collapsed="false">
      <c r="A27" s="10" t="n">
        <v>-192</v>
      </c>
      <c r="B27" s="11" t="str">
        <f aca="false">IF(Miinusring!H48="","",IF(Miinusring!H48=Miinusring!E47,Miinusring!E49,Miinusring!E47))</f>
        <v>Kalev Puk</v>
      </c>
      <c r="C27" s="11"/>
      <c r="D27" s="11"/>
      <c r="E27" s="25"/>
      <c r="F27" s="17" t="str">
        <f aca="false">IF(Mängud!F111="","",Mängud!F111)</f>
        <v>3:1</v>
      </c>
      <c r="G27" s="20"/>
      <c r="H27" s="21"/>
      <c r="J27" s="18"/>
      <c r="M27" s="18"/>
      <c r="V27" s="23"/>
    </row>
    <row r="28" s="9" customFormat="true" ht="11.25" hidden="false" customHeight="false" outlineLevel="0" collapsed="false">
      <c r="J28" s="18" t="n">
        <v>282</v>
      </c>
      <c r="K28" s="14" t="str">
        <f aca="false">IF(Mängud!E183="","",Mängud!E183)</f>
        <v>Lembit Laumets</v>
      </c>
      <c r="L28" s="14"/>
      <c r="M28" s="14"/>
      <c r="N28" s="19"/>
      <c r="V28" s="23"/>
    </row>
    <row r="29" s="9" customFormat="true" ht="11.25" hidden="false" customHeight="false" outlineLevel="0" collapsed="false">
      <c r="A29" s="10" t="n">
        <v>-193</v>
      </c>
      <c r="B29" s="11" t="str">
        <f aca="false">IF(Miinusring!H52="","",IF(Miinusring!H52=Miinusring!E51,Miinusring!E53,Miinusring!E51))</f>
        <v>Iris Rajasaare</v>
      </c>
      <c r="C29" s="11"/>
      <c r="D29" s="11"/>
      <c r="J29" s="18"/>
      <c r="K29" s="16"/>
      <c r="L29" s="17" t="str">
        <f aca="false">IF(Mängud!F183="","",Mängud!F183)</f>
        <v>w.o.</v>
      </c>
      <c r="M29" s="20"/>
      <c r="N29" s="21"/>
      <c r="V29" s="23"/>
    </row>
    <row r="30" s="9" customFormat="true" ht="11.25" hidden="false" customHeight="false" outlineLevel="0" collapsed="false">
      <c r="D30" s="13" t="n">
        <v>211</v>
      </c>
      <c r="E30" s="14" t="str">
        <f aca="false">IF(Mängud!E112="","",Mängud!E112)</f>
        <v>Iris Rajasaare</v>
      </c>
      <c r="F30" s="14"/>
      <c r="G30" s="14"/>
      <c r="J30" s="18"/>
      <c r="M30" s="10" t="n">
        <v>-307</v>
      </c>
      <c r="N30" s="11" t="str">
        <f aca="false">IF(N20="","",IF(N20=K12,K28,K12))</f>
        <v>Toivo Uustalo</v>
      </c>
      <c r="O30" s="11"/>
      <c r="P30" s="11"/>
      <c r="Q30" s="10" t="s">
        <v>155</v>
      </c>
      <c r="V30" s="23"/>
    </row>
    <row r="31" s="9" customFormat="true" ht="11.25" hidden="false" customHeight="false" outlineLevel="0" collapsed="false">
      <c r="A31" s="10" t="n">
        <v>-194</v>
      </c>
      <c r="B31" s="11" t="str">
        <f aca="false">IF(Miinusring!H56="","",IF(Miinusring!H56=Miinusring!E55,Miinusring!E57,Miinusring!E55))</f>
        <v>Erika  Seffer-Müller</v>
      </c>
      <c r="C31" s="11"/>
      <c r="D31" s="11"/>
      <c r="E31" s="25"/>
      <c r="F31" s="17" t="str">
        <f aca="false">IF(Mängud!F112="","",Mängud!F112)</f>
        <v>3:0</v>
      </c>
      <c r="G31" s="13"/>
      <c r="J31" s="18"/>
      <c r="V31" s="23"/>
    </row>
    <row r="32" s="9" customFormat="true" ht="11.25" hidden="false" customHeight="false" outlineLevel="0" collapsed="false">
      <c r="G32" s="18" t="n">
        <v>248</v>
      </c>
      <c r="H32" s="14" t="str">
        <f aca="false">IF(Mängud!E149="","",Mängud!E149)</f>
        <v>Priidu Vaher</v>
      </c>
      <c r="I32" s="14"/>
      <c r="J32" s="14"/>
      <c r="K32" s="19"/>
      <c r="M32" s="10" t="n">
        <v>-281</v>
      </c>
      <c r="N32" s="11" t="str">
        <f aca="false">IF(K12="","",IF(K12=H8,H16,H8))</f>
        <v>Jaan Lepp</v>
      </c>
      <c r="O32" s="11"/>
      <c r="P32" s="11"/>
      <c r="V32" s="23"/>
    </row>
    <row r="33" s="9" customFormat="true" ht="11.25" hidden="false" customHeight="false" outlineLevel="0" collapsed="false">
      <c r="A33" s="10" t="n">
        <v>-195</v>
      </c>
      <c r="B33" s="11" t="str">
        <f aca="false">IF(Miinusring!H60="","",IF(Miinusring!H60=Miinusring!E59,Miinusring!E61,Miinusring!E59))</f>
        <v>Priidu Vaher</v>
      </c>
      <c r="C33" s="11"/>
      <c r="D33" s="11"/>
      <c r="G33" s="18"/>
      <c r="H33" s="16"/>
      <c r="I33" s="17" t="str">
        <f aca="false">IF(Mängud!F149="","",Mängud!F149)</f>
        <v>3:1</v>
      </c>
      <c r="J33" s="20"/>
      <c r="K33" s="21"/>
      <c r="P33" s="13" t="n">
        <v>306</v>
      </c>
      <c r="Q33" s="14" t="str">
        <f aca="false">IF(Mängud!E207="","",Mängud!E207)</f>
        <v>Jaan Lepp</v>
      </c>
      <c r="R33" s="14"/>
      <c r="S33" s="14"/>
      <c r="T33" s="10" t="s">
        <v>156</v>
      </c>
      <c r="V33" s="23"/>
    </row>
    <row r="34" s="9" customFormat="true" ht="11.25" hidden="false" customHeight="false" outlineLevel="0" collapsed="false">
      <c r="D34" s="13" t="n">
        <v>212</v>
      </c>
      <c r="E34" s="14" t="str">
        <f aca="false">IF(Mängud!E113="","",Mängud!E113)</f>
        <v>Priidu Vaher</v>
      </c>
      <c r="F34" s="14"/>
      <c r="G34" s="14"/>
      <c r="H34" s="19"/>
      <c r="M34" s="10" t="n">
        <v>-282</v>
      </c>
      <c r="N34" s="15" t="str">
        <f aca="false">IF(K28="","",IF(K28=H24,H32,H24))</f>
        <v>Priidu Vaher</v>
      </c>
      <c r="O34" s="15"/>
      <c r="P34" s="15"/>
      <c r="Q34" s="16"/>
      <c r="R34" s="17" t="str">
        <f aca="false">IF(Mängud!F207="","",Mängud!F207)</f>
        <v>w.o.</v>
      </c>
      <c r="V34" s="23"/>
    </row>
    <row r="35" s="9" customFormat="true" ht="11.25" hidden="false" customHeight="false" outlineLevel="0" collapsed="false">
      <c r="A35" s="10" t="n">
        <v>-196</v>
      </c>
      <c r="B35" s="15" t="str">
        <f aca="false">IF(Miinusring!H64="","",IF(Miinusring!H64=Miinusring!E63,Miinusring!E65,Miinusring!E63))</f>
        <v>Heiki Hansar</v>
      </c>
      <c r="C35" s="15"/>
      <c r="D35" s="15"/>
      <c r="E35" s="25"/>
      <c r="F35" s="17" t="str">
        <f aca="false">IF(Mängud!F113="","",Mängud!F113)</f>
        <v>3:1</v>
      </c>
      <c r="G35" s="20"/>
      <c r="H35" s="21"/>
      <c r="V35" s="23"/>
    </row>
    <row r="36" s="9" customFormat="true" ht="11.25" hidden="false" customHeight="false" outlineLevel="0" collapsed="false">
      <c r="P36" s="10" t="n">
        <v>-306</v>
      </c>
      <c r="Q36" s="11" t="str">
        <f aca="false">IF(Q33="","",IF(Q33=N32,N34,N32))</f>
        <v>Priidu Vaher</v>
      </c>
      <c r="R36" s="11"/>
      <c r="S36" s="11"/>
      <c r="T36" s="10" t="s">
        <v>157</v>
      </c>
      <c r="V36" s="23"/>
    </row>
    <row r="37" s="9" customFormat="true" ht="11.25" hidden="false" customHeight="false" outlineLevel="0" collapsed="false">
      <c r="A37" s="10" t="n">
        <v>-245</v>
      </c>
      <c r="B37" s="11" t="str">
        <f aca="false">IF(H8="","",IF(H8=E6,E10,E6))</f>
        <v>Kristi Kruusimaa</v>
      </c>
      <c r="C37" s="11"/>
      <c r="D37" s="11"/>
      <c r="V37" s="23"/>
    </row>
    <row r="38" s="9" customFormat="true" ht="11.25" hidden="false" customHeight="false" outlineLevel="0" collapsed="false">
      <c r="D38" s="13" t="n">
        <v>279</v>
      </c>
      <c r="E38" s="14" t="str">
        <f aca="false">IF(Mängud!E180="","",Mängud!E180)</f>
        <v>Aimir Laidma</v>
      </c>
      <c r="F38" s="14"/>
      <c r="G38" s="14"/>
      <c r="V38" s="23"/>
    </row>
    <row r="39" s="9" customFormat="true" ht="11.25" hidden="false" customHeight="false" outlineLevel="0" collapsed="false">
      <c r="A39" s="10" t="n">
        <v>-246</v>
      </c>
      <c r="B39" s="15" t="str">
        <f aca="false">IF(H16="","",IF(H16=E14,E18,E14))</f>
        <v>Aimir Laidma</v>
      </c>
      <c r="C39" s="15"/>
      <c r="D39" s="15"/>
      <c r="E39" s="16"/>
      <c r="F39" s="17" t="str">
        <f aca="false">IF(Mängud!F180="","",Mängud!F180)</f>
        <v>3:0</v>
      </c>
      <c r="G39" s="13"/>
      <c r="V39" s="23"/>
    </row>
    <row r="40" s="9" customFormat="true" ht="11.25" hidden="false" customHeight="false" outlineLevel="0" collapsed="false">
      <c r="G40" s="18" t="n">
        <v>305</v>
      </c>
      <c r="H40" s="14" t="str">
        <f aca="false">IF(Mängud!E206="","",Mängud!E206)</f>
        <v>Aimir Laidma</v>
      </c>
      <c r="I40" s="14"/>
      <c r="J40" s="14"/>
      <c r="K40" s="10" t="s">
        <v>158</v>
      </c>
      <c r="M40" s="10" t="n">
        <v>-279</v>
      </c>
      <c r="N40" s="11" t="str">
        <f aca="false">IF(E38="","",IF(E38=B37,B39,B37))</f>
        <v>Kristi Kruusimaa</v>
      </c>
      <c r="O40" s="11"/>
      <c r="P40" s="11"/>
      <c r="V40" s="23"/>
    </row>
    <row r="41" s="9" customFormat="true" ht="11.25" hidden="false" customHeight="false" outlineLevel="0" collapsed="false">
      <c r="A41" s="10" t="n">
        <v>-247</v>
      </c>
      <c r="B41" s="11" t="str">
        <f aca="false">IF(H24="","",IF(H24=E22,E26,E22))</f>
        <v>Kalev Puk</v>
      </c>
      <c r="C41" s="11"/>
      <c r="D41" s="11"/>
      <c r="G41" s="18"/>
      <c r="H41" s="16"/>
      <c r="I41" s="17" t="str">
        <f aca="false">IF(Mängud!F206="","",Mängud!F206)</f>
        <v>3:0</v>
      </c>
      <c r="P41" s="13" t="n">
        <v>304</v>
      </c>
      <c r="Q41" s="14" t="str">
        <f aca="false">IF(Mängud!E205="","",Mängud!E205)</f>
        <v>Kristi Kruusimaa</v>
      </c>
      <c r="R41" s="14"/>
      <c r="S41" s="14"/>
      <c r="T41" s="10" t="s">
        <v>159</v>
      </c>
      <c r="V41" s="23"/>
    </row>
    <row r="42" s="9" customFormat="true" ht="11.25" hidden="false" customHeight="false" outlineLevel="0" collapsed="false">
      <c r="D42" s="13" t="n">
        <v>280</v>
      </c>
      <c r="E42" s="14" t="str">
        <f aca="false">IF(Mängud!E181="","",Mängud!E181)</f>
        <v>Kalev Puk</v>
      </c>
      <c r="F42" s="14"/>
      <c r="G42" s="14"/>
      <c r="H42" s="19"/>
      <c r="M42" s="10" t="n">
        <v>-280</v>
      </c>
      <c r="N42" s="15" t="str">
        <f aca="false">IF(E42="","",IF(E42=B41,B43,B41))</f>
        <v>Iris Rajasaare</v>
      </c>
      <c r="O42" s="15"/>
      <c r="P42" s="15"/>
      <c r="Q42" s="16"/>
      <c r="R42" s="17" t="str">
        <f aca="false">IF(Mängud!F205="","",Mängud!F205)</f>
        <v>3:1</v>
      </c>
      <c r="V42" s="23"/>
    </row>
    <row r="43" s="9" customFormat="true" ht="11.25" hidden="false" customHeight="false" outlineLevel="0" collapsed="false">
      <c r="A43" s="10" t="n">
        <v>-248</v>
      </c>
      <c r="B43" s="15" t="str">
        <f aca="false">IF(H32="","",IF(H32=E30,E34,E30))</f>
        <v>Iris Rajasaare</v>
      </c>
      <c r="C43" s="15"/>
      <c r="D43" s="15"/>
      <c r="E43" s="16"/>
      <c r="F43" s="17" t="str">
        <f aca="false">IF(Mängud!F181="","",Mängud!F181)</f>
        <v>3:0</v>
      </c>
      <c r="G43" s="20"/>
      <c r="H43" s="21"/>
      <c r="V43" s="23"/>
    </row>
    <row r="44" s="9" customFormat="true" ht="11.25" hidden="false" customHeight="false" outlineLevel="0" collapsed="false">
      <c r="G44" s="10" t="n">
        <v>-305</v>
      </c>
      <c r="H44" s="11" t="str">
        <f aca="false">IF(H40="","",IF(H40=E38,E42,E38))</f>
        <v>Kalev Puk</v>
      </c>
      <c r="I44" s="11"/>
      <c r="J44" s="11"/>
      <c r="K44" s="10" t="s">
        <v>160</v>
      </c>
      <c r="P44" s="10" t="n">
        <v>-304</v>
      </c>
      <c r="Q44" s="11" t="str">
        <f aca="false">IF(Q41="","",IF(Q41=N40,N42,N40))</f>
        <v>Iris Rajasaare</v>
      </c>
      <c r="R44" s="11"/>
      <c r="S44" s="11"/>
      <c r="T44" s="10" t="s">
        <v>161</v>
      </c>
      <c r="V44" s="23"/>
    </row>
    <row r="45" s="9" customFormat="true" ht="11.25" hidden="false" customHeight="false" outlineLevel="0" collapsed="false">
      <c r="A45" s="10" t="n">
        <v>-205</v>
      </c>
      <c r="B45" s="11" t="str">
        <f aca="false">IF(E6="","",IF(E6=B5,B7,B5))</f>
        <v>Raigo Rommot</v>
      </c>
      <c r="C45" s="11"/>
      <c r="D45" s="11"/>
      <c r="V45" s="23"/>
    </row>
    <row r="46" s="9" customFormat="true" ht="11.25" hidden="false" customHeight="false" outlineLevel="0" collapsed="false">
      <c r="D46" s="13" t="n">
        <v>241</v>
      </c>
      <c r="E46" s="14" t="str">
        <f aca="false">IF(Mängud!E142="","",Mängud!E142)</f>
        <v>Käthlin Vahtel</v>
      </c>
      <c r="F46" s="14"/>
      <c r="G46" s="14"/>
      <c r="V46" s="23"/>
    </row>
    <row r="47" s="9" customFormat="true" ht="11.25" hidden="false" customHeight="false" outlineLevel="0" collapsed="false">
      <c r="A47" s="10" t="n">
        <v>-206</v>
      </c>
      <c r="B47" s="15" t="str">
        <f aca="false">IF(E10="","",IF(E10=B9,B11,B9))</f>
        <v>Käthlin Vahtel</v>
      </c>
      <c r="C47" s="15"/>
      <c r="D47" s="15"/>
      <c r="E47" s="16"/>
      <c r="F47" s="17" t="str">
        <f aca="false">IF(Mängud!F142="","",Mängud!F142)</f>
        <v>w.o.</v>
      </c>
      <c r="G47" s="13"/>
      <c r="V47" s="23"/>
    </row>
    <row r="48" s="9" customFormat="true" ht="11.25" hidden="false" customHeight="false" outlineLevel="0" collapsed="false">
      <c r="G48" s="18" t="n">
        <v>277</v>
      </c>
      <c r="H48" s="14" t="str">
        <f aca="false">IF(Mängud!E178="","",Mängud!E178)</f>
        <v>Maie Enni</v>
      </c>
      <c r="I48" s="14"/>
      <c r="J48" s="14"/>
      <c r="N48" s="21"/>
      <c r="O48" s="21"/>
      <c r="P48" s="21"/>
      <c r="V48" s="23"/>
    </row>
    <row r="49" s="9" customFormat="true" ht="11.25" hidden="false" customHeight="false" outlineLevel="0" collapsed="false">
      <c r="A49" s="10" t="n">
        <v>-207</v>
      </c>
      <c r="B49" s="11" t="str">
        <f aca="false">IF(E14="","",IF(E14=B13,B15,B13))</f>
        <v>Maie Enni</v>
      </c>
      <c r="C49" s="11"/>
      <c r="D49" s="11"/>
      <c r="G49" s="18"/>
      <c r="H49" s="16"/>
      <c r="I49" s="17" t="str">
        <f aca="false">IF(Mängud!F178="","",Mängud!F178)</f>
        <v>3:0</v>
      </c>
      <c r="J49" s="13"/>
      <c r="N49" s="21"/>
      <c r="O49" s="21"/>
      <c r="P49" s="21"/>
      <c r="Q49" s="21"/>
      <c r="R49" s="21"/>
      <c r="S49" s="21"/>
      <c r="T49" s="21"/>
      <c r="V49" s="23"/>
    </row>
    <row r="50" s="9" customFormat="true" ht="11.25" hidden="false" customHeight="false" outlineLevel="0" collapsed="false">
      <c r="D50" s="13" t="n">
        <v>242</v>
      </c>
      <c r="E50" s="14" t="str">
        <f aca="false">IF(Mängud!E143="","",Mängud!E143)</f>
        <v>Maie Enni</v>
      </c>
      <c r="F50" s="14"/>
      <c r="G50" s="14"/>
      <c r="H50" s="19"/>
      <c r="J50" s="18"/>
      <c r="N50" s="21"/>
      <c r="O50" s="21"/>
      <c r="P50" s="21"/>
      <c r="Q50" s="21"/>
      <c r="R50" s="21"/>
      <c r="S50" s="21"/>
      <c r="T50" s="21"/>
      <c r="V50" s="23"/>
    </row>
    <row r="51" s="9" customFormat="true" ht="11.25" hidden="false" customHeight="false" outlineLevel="0" collapsed="false">
      <c r="A51" s="10" t="n">
        <v>-208</v>
      </c>
      <c r="B51" s="15" t="str">
        <f aca="false">IF(E18="","",IF(E18=B17,B19,B17))</f>
        <v>Taavi Miku</v>
      </c>
      <c r="C51" s="15"/>
      <c r="D51" s="15"/>
      <c r="E51" s="16"/>
      <c r="F51" s="17" t="str">
        <f aca="false">IF(Mängud!F143="","",Mängud!F143)</f>
        <v>3:0</v>
      </c>
      <c r="G51" s="20"/>
      <c r="H51" s="21"/>
      <c r="J51" s="18"/>
      <c r="N51" s="21"/>
      <c r="O51" s="21"/>
      <c r="P51" s="21"/>
      <c r="Q51" s="21"/>
      <c r="R51" s="21"/>
      <c r="S51" s="21"/>
      <c r="T51" s="21"/>
      <c r="V51" s="23"/>
    </row>
    <row r="52" s="9" customFormat="true" ht="11.25" hidden="false" customHeight="false" outlineLevel="0" collapsed="false">
      <c r="H52" s="21"/>
      <c r="I52" s="21"/>
      <c r="J52" s="18" t="n">
        <v>301</v>
      </c>
      <c r="K52" s="14" t="str">
        <f aca="false">IF(Mängud!E202="","",Mängud!E202)</f>
        <v>Heiki Hansar</v>
      </c>
      <c r="L52" s="14"/>
      <c r="M52" s="14"/>
      <c r="N52" s="32" t="s">
        <v>162</v>
      </c>
      <c r="O52" s="21"/>
      <c r="P52" s="21"/>
      <c r="Q52" s="21"/>
      <c r="R52" s="21"/>
      <c r="S52" s="21"/>
      <c r="T52" s="21"/>
      <c r="V52" s="23"/>
    </row>
    <row r="53" s="9" customFormat="true" ht="11.25" hidden="false" customHeight="false" outlineLevel="0" collapsed="false">
      <c r="A53" s="10" t="n">
        <v>-209</v>
      </c>
      <c r="B53" s="11" t="str">
        <f aca="false">IF(E22="","",IF(E22=B21,B23,B21))</f>
        <v>Romet Rättel</v>
      </c>
      <c r="C53" s="11"/>
      <c r="D53" s="11"/>
      <c r="J53" s="18"/>
      <c r="K53" s="16"/>
      <c r="L53" s="17" t="str">
        <f aca="false">IF(Mängud!F202="","",Mängud!F202)</f>
        <v>3:0</v>
      </c>
      <c r="V53" s="23"/>
    </row>
    <row r="54" s="9" customFormat="true" ht="11.25" hidden="false" customHeight="false" outlineLevel="0" collapsed="false">
      <c r="D54" s="13" t="n">
        <v>243</v>
      </c>
      <c r="E54" s="14" t="str">
        <f aca="false">IF(Mängud!E144="","",Mängud!E144)</f>
        <v>Ene Laur</v>
      </c>
      <c r="F54" s="14"/>
      <c r="G54" s="14"/>
      <c r="J54" s="18"/>
      <c r="M54" s="10" t="n">
        <v>-277</v>
      </c>
      <c r="N54" s="11" t="str">
        <f aca="false">IF(H48="","",IF(H48=E46,E50,E46))</f>
        <v>Käthlin Vahtel</v>
      </c>
      <c r="O54" s="11"/>
      <c r="P54" s="11"/>
      <c r="V54" s="23"/>
    </row>
    <row r="55" s="9" customFormat="true" ht="11.25" hidden="false" customHeight="false" outlineLevel="0" collapsed="false">
      <c r="A55" s="10" t="n">
        <v>-210</v>
      </c>
      <c r="B55" s="15" t="str">
        <f aca="false">IF(E26="","",IF(E26=B25,B27,B25))</f>
        <v>Ene Laur</v>
      </c>
      <c r="C55" s="15"/>
      <c r="D55" s="15"/>
      <c r="E55" s="16"/>
      <c r="F55" s="17" t="str">
        <f aca="false">IF(Mängud!F144="","",Mängud!F144)</f>
        <v>3:1</v>
      </c>
      <c r="G55" s="13"/>
      <c r="J55" s="18"/>
      <c r="P55" s="13" t="n">
        <v>300</v>
      </c>
      <c r="Q55" s="14" t="str">
        <f aca="false">IF(Mängud!E201="","",Mängud!E201)</f>
        <v>Käthlin Vahtel</v>
      </c>
      <c r="R55" s="14"/>
      <c r="S55" s="14"/>
      <c r="T55" s="10" t="s">
        <v>163</v>
      </c>
      <c r="V55" s="23"/>
    </row>
    <row r="56" s="9" customFormat="true" ht="11.25" hidden="false" customHeight="false" outlineLevel="0" collapsed="false">
      <c r="G56" s="18" t="n">
        <v>278</v>
      </c>
      <c r="H56" s="14" t="str">
        <f aca="false">IF(Mängud!E179="","",Mängud!E179)</f>
        <v>Heiki Hansar</v>
      </c>
      <c r="I56" s="14"/>
      <c r="J56" s="14"/>
      <c r="K56" s="19"/>
      <c r="M56" s="10" t="n">
        <v>-278</v>
      </c>
      <c r="N56" s="15" t="str">
        <f aca="false">IF(H56="","",IF(H56=E54,E58,E54))</f>
        <v>Ene Laur</v>
      </c>
      <c r="O56" s="15"/>
      <c r="P56" s="15"/>
      <c r="Q56" s="16"/>
      <c r="R56" s="17" t="str">
        <f aca="false">IF(Mängud!F201="","",Mängud!F201)</f>
        <v>3:2</v>
      </c>
      <c r="V56" s="23"/>
    </row>
    <row r="57" s="9" customFormat="true" ht="11.25" hidden="false" customHeight="false" outlineLevel="0" collapsed="false">
      <c r="A57" s="10" t="n">
        <v>-211</v>
      </c>
      <c r="B57" s="11" t="str">
        <f aca="false">IF(E30="","",IF(E30=B29,B31,B29))</f>
        <v>Erika  Seffer-Müller</v>
      </c>
      <c r="C57" s="11"/>
      <c r="D57" s="11"/>
      <c r="G57" s="18"/>
      <c r="H57" s="16"/>
      <c r="I57" s="17" t="str">
        <f aca="false">IF(Mängud!F179="","",Mängud!F179)</f>
        <v>3:2</v>
      </c>
      <c r="J57" s="20"/>
      <c r="K57" s="21"/>
      <c r="V57" s="23"/>
    </row>
    <row r="58" s="9" customFormat="true" ht="11.25" hidden="false" customHeight="false" outlineLevel="0" collapsed="false">
      <c r="D58" s="13" t="n">
        <v>244</v>
      </c>
      <c r="E58" s="14" t="str">
        <f aca="false">IF(Mängud!E145="","",Mängud!E145)</f>
        <v>Heiki Hansar</v>
      </c>
      <c r="F58" s="14"/>
      <c r="G58" s="14"/>
      <c r="H58" s="19"/>
      <c r="J58" s="10" t="n">
        <v>-301</v>
      </c>
      <c r="K58" s="11" t="str">
        <f aca="false">IF(K52="","",IF(K52=H48,H56,H48))</f>
        <v>Maie Enni</v>
      </c>
      <c r="L58" s="11"/>
      <c r="M58" s="11"/>
      <c r="N58" s="10" t="s">
        <v>164</v>
      </c>
      <c r="P58" s="10" t="n">
        <v>-300</v>
      </c>
      <c r="Q58" s="11" t="str">
        <f aca="false">IF(Q55="","",IF(Q55=N54,N56,N54))</f>
        <v>Ene Laur</v>
      </c>
      <c r="R58" s="11"/>
      <c r="S58" s="11"/>
      <c r="T58" s="10" t="s">
        <v>165</v>
      </c>
      <c r="V58" s="23"/>
    </row>
    <row r="59" s="9" customFormat="true" ht="11.25" hidden="false" customHeight="false" outlineLevel="0" collapsed="false">
      <c r="A59" s="10" t="n">
        <v>-212</v>
      </c>
      <c r="B59" s="15" t="str">
        <f aca="false">IF(E34="","",IF(E34=B33,B35,B33))</f>
        <v>Heiki Hansar</v>
      </c>
      <c r="C59" s="15"/>
      <c r="D59" s="15"/>
      <c r="E59" s="16"/>
      <c r="F59" s="17" t="str">
        <f aca="false">IF(Mängud!F145="","",Mängud!F145)</f>
        <v>3:0</v>
      </c>
      <c r="G59" s="20"/>
      <c r="H59" s="21"/>
      <c r="V59" s="23"/>
    </row>
    <row r="60" s="9" customFormat="true" ht="11.25" hidden="false" customHeight="false" outlineLevel="0" collapsed="false">
      <c r="B60" s="21"/>
      <c r="C60" s="21"/>
      <c r="D60" s="21"/>
      <c r="V60" s="23"/>
    </row>
    <row r="61" s="9" customFormat="true" ht="11.25" hidden="false" customHeight="false" outlineLevel="0" collapsed="false">
      <c r="A61" s="10" t="n">
        <v>-241</v>
      </c>
      <c r="B61" s="11" t="str">
        <f aca="false">IF(E46="","",IF(E46=B45,B47,B45))</f>
        <v>Raigo Rommot</v>
      </c>
      <c r="C61" s="11"/>
      <c r="D61" s="11"/>
      <c r="E61" s="21"/>
      <c r="F61" s="21"/>
      <c r="G61" s="21"/>
      <c r="V61" s="23"/>
    </row>
    <row r="62" s="9" customFormat="true" ht="11.25" hidden="false" customHeight="false" outlineLevel="0" collapsed="false">
      <c r="B62" s="20"/>
      <c r="C62" s="20"/>
      <c r="D62" s="13" t="n">
        <v>275</v>
      </c>
      <c r="E62" s="14" t="str">
        <f aca="false">IF(Mängud!E176="","",Mängud!E176)</f>
        <v>Taavi Miku</v>
      </c>
      <c r="F62" s="14"/>
      <c r="G62" s="14"/>
      <c r="H62" s="21"/>
      <c r="I62" s="21"/>
      <c r="J62" s="21"/>
      <c r="K62" s="21"/>
      <c r="L62" s="21"/>
      <c r="M62" s="21"/>
      <c r="V62" s="23"/>
    </row>
    <row r="63" s="9" customFormat="true" ht="11.25" hidden="false" customHeight="false" outlineLevel="0" collapsed="false">
      <c r="A63" s="10" t="n">
        <v>-242</v>
      </c>
      <c r="B63" s="15" t="str">
        <f aca="false">IF(E50="","",IF(E50=B49,B51,B49))</f>
        <v>Taavi Miku</v>
      </c>
      <c r="C63" s="15"/>
      <c r="D63" s="15"/>
      <c r="E63" s="30"/>
      <c r="F63" s="31" t="str">
        <f aca="false">IF(Mängud!F176="","",Mängud!F176)</f>
        <v>w.o.</v>
      </c>
      <c r="G63" s="13"/>
      <c r="H63" s="21"/>
      <c r="I63" s="21"/>
      <c r="J63" s="21"/>
      <c r="K63" s="21"/>
      <c r="L63" s="21"/>
      <c r="M63" s="21"/>
      <c r="V63" s="23"/>
    </row>
    <row r="64" s="9" customFormat="true" ht="11.25" hidden="false" customHeight="false" outlineLevel="0" collapsed="false">
      <c r="B64" s="21"/>
      <c r="C64" s="21"/>
      <c r="D64" s="21"/>
      <c r="E64" s="21"/>
      <c r="F64" s="21"/>
      <c r="G64" s="18" t="n">
        <v>299</v>
      </c>
      <c r="H64" s="14" t="str">
        <f aca="false">IF(Mängud!E200="","",Mängud!E200)</f>
        <v>Taavi Miku</v>
      </c>
      <c r="I64" s="14"/>
      <c r="J64" s="14"/>
      <c r="K64" s="32" t="s">
        <v>166</v>
      </c>
      <c r="L64" s="21"/>
      <c r="M64" s="32" t="n">
        <v>-275</v>
      </c>
      <c r="N64" s="11" t="str">
        <f aca="false">IF(E62="","",IF(E62=B61,B63,B61))</f>
        <v>Raigo Rommot</v>
      </c>
      <c r="O64" s="11"/>
      <c r="P64" s="11"/>
      <c r="V64" s="23"/>
    </row>
    <row r="65" s="9" customFormat="true" ht="11.25" hidden="false" customHeight="false" outlineLevel="0" collapsed="false">
      <c r="A65" s="10" t="n">
        <v>-243</v>
      </c>
      <c r="B65" s="11" t="str">
        <f aca="false">IF(E54="","",IF(E54=B53,B55,B53))</f>
        <v>Romet Rättel</v>
      </c>
      <c r="C65" s="11"/>
      <c r="D65" s="11"/>
      <c r="E65" s="21"/>
      <c r="F65" s="21"/>
      <c r="G65" s="18"/>
      <c r="H65" s="30"/>
      <c r="I65" s="31" t="str">
        <f aca="false">IF(Mängud!F200="","",Mängud!F200)</f>
        <v>3:0</v>
      </c>
      <c r="J65" s="21"/>
      <c r="K65" s="21"/>
      <c r="L65" s="21"/>
      <c r="M65" s="21"/>
      <c r="P65" s="13" t="n">
        <v>298</v>
      </c>
      <c r="Q65" s="14" t="str">
        <f aca="false">IF(Mängud!E199="","",Mängud!E199)</f>
        <v>Erika  Seffer-Müller</v>
      </c>
      <c r="R65" s="14"/>
      <c r="S65" s="14"/>
      <c r="T65" s="10" t="s">
        <v>167</v>
      </c>
      <c r="V65" s="23"/>
    </row>
    <row r="66" s="9" customFormat="true" ht="11.25" hidden="false" customHeight="false" outlineLevel="0" collapsed="false">
      <c r="D66" s="13" t="n">
        <v>276</v>
      </c>
      <c r="E66" s="14" t="str">
        <f aca="false">IF(Mängud!E177="","",Mängud!E177)</f>
        <v>Romet Rättel</v>
      </c>
      <c r="F66" s="14"/>
      <c r="G66" s="14"/>
      <c r="H66" s="19"/>
      <c r="I66" s="21"/>
      <c r="J66" s="21"/>
      <c r="K66" s="21"/>
      <c r="L66" s="21"/>
      <c r="M66" s="32" t="n">
        <v>-276</v>
      </c>
      <c r="N66" s="15" t="str">
        <f aca="false">IF(E66="","",IF(E66=B65,B67,B65))</f>
        <v>Erika  Seffer-Müller</v>
      </c>
      <c r="O66" s="15"/>
      <c r="P66" s="15"/>
      <c r="Q66" s="16"/>
      <c r="R66" s="17" t="str">
        <f aca="false">IF(Mängud!F199="","",Mängud!F199)</f>
        <v>w.o.</v>
      </c>
      <c r="V66" s="23"/>
    </row>
    <row r="67" s="9" customFormat="true" ht="11.25" hidden="false" customHeight="false" outlineLevel="0" collapsed="false">
      <c r="A67" s="10" t="n">
        <v>-244</v>
      </c>
      <c r="B67" s="15" t="str">
        <f aca="false">IF(E58="","",IF(E58=B57,B59,B57))</f>
        <v>Erika  Seffer-Müller</v>
      </c>
      <c r="C67" s="15"/>
      <c r="D67" s="15"/>
      <c r="E67" s="30"/>
      <c r="F67" s="31" t="str">
        <f aca="false">IF(Mängud!F177="","",Mängud!F177)</f>
        <v>3:0</v>
      </c>
      <c r="G67" s="20"/>
      <c r="H67" s="11" t="str">
        <f aca="false">IF(H64="","",IF(H64=E62,E66,E62))</f>
        <v>Romet Rättel</v>
      </c>
      <c r="I67" s="11"/>
      <c r="J67" s="11"/>
      <c r="K67" s="32" t="s">
        <v>168</v>
      </c>
      <c r="L67" s="21"/>
      <c r="M67" s="21"/>
      <c r="P67" s="10" t="n">
        <v>-298</v>
      </c>
      <c r="Q67" s="11" t="str">
        <f aca="false">IF(Q65="","",IF(Q65=N64,N66,N64))</f>
        <v>Raigo Rommot</v>
      </c>
      <c r="R67" s="11"/>
      <c r="S67" s="11"/>
      <c r="T67" s="10" t="s">
        <v>169</v>
      </c>
      <c r="V67" s="23"/>
    </row>
  </sheetData>
  <sheetProtection sheet="true"/>
  <mergeCells count="81">
    <mergeCell ref="J2:M2"/>
    <mergeCell ref="B5:D5"/>
    <mergeCell ref="E6:G6"/>
    <mergeCell ref="B7:D7"/>
    <mergeCell ref="H8:J8"/>
    <mergeCell ref="B9:D9"/>
    <mergeCell ref="E10:G10"/>
    <mergeCell ref="B11:D11"/>
    <mergeCell ref="K12:M12"/>
    <mergeCell ref="B13:D13"/>
    <mergeCell ref="E14:G14"/>
    <mergeCell ref="B15:D15"/>
    <mergeCell ref="H16:J16"/>
    <mergeCell ref="B17:D17"/>
    <mergeCell ref="E18:G18"/>
    <mergeCell ref="B19:D19"/>
    <mergeCell ref="N20:P20"/>
    <mergeCell ref="B21:D21"/>
    <mergeCell ref="E22:G22"/>
    <mergeCell ref="B23:D23"/>
    <mergeCell ref="H24:J24"/>
    <mergeCell ref="B25:D25"/>
    <mergeCell ref="E26:G26"/>
    <mergeCell ref="B27:D27"/>
    <mergeCell ref="K28:M28"/>
    <mergeCell ref="B29:D29"/>
    <mergeCell ref="E30:G30"/>
    <mergeCell ref="N30:P30"/>
    <mergeCell ref="B31:D31"/>
    <mergeCell ref="H32:J32"/>
    <mergeCell ref="N32:P32"/>
    <mergeCell ref="B33:D33"/>
    <mergeCell ref="Q33:S33"/>
    <mergeCell ref="E34:G34"/>
    <mergeCell ref="N34:P34"/>
    <mergeCell ref="B35:D35"/>
    <mergeCell ref="Q36:S36"/>
    <mergeCell ref="B37:D37"/>
    <mergeCell ref="E38:G38"/>
    <mergeCell ref="B39:D39"/>
    <mergeCell ref="H40:J40"/>
    <mergeCell ref="N40:P40"/>
    <mergeCell ref="B41:D41"/>
    <mergeCell ref="Q41:S41"/>
    <mergeCell ref="E42:G42"/>
    <mergeCell ref="N42:P42"/>
    <mergeCell ref="B43:D43"/>
    <mergeCell ref="H44:J44"/>
    <mergeCell ref="Q44:S44"/>
    <mergeCell ref="B45:D45"/>
    <mergeCell ref="E46:G46"/>
    <mergeCell ref="B47:D47"/>
    <mergeCell ref="H48:J48"/>
    <mergeCell ref="B49:D49"/>
    <mergeCell ref="E50:G50"/>
    <mergeCell ref="B51:D51"/>
    <mergeCell ref="K52:M52"/>
    <mergeCell ref="B53:D53"/>
    <mergeCell ref="E54:G54"/>
    <mergeCell ref="N54:P54"/>
    <mergeCell ref="B55:D55"/>
    <mergeCell ref="Q55:S55"/>
    <mergeCell ref="H56:J56"/>
    <mergeCell ref="N56:P56"/>
    <mergeCell ref="B57:D57"/>
    <mergeCell ref="E58:G58"/>
    <mergeCell ref="K58:M58"/>
    <mergeCell ref="Q58:S58"/>
    <mergeCell ref="B59:D59"/>
    <mergeCell ref="B61:D61"/>
    <mergeCell ref="E62:G62"/>
    <mergeCell ref="B63:D63"/>
    <mergeCell ref="H64:J64"/>
    <mergeCell ref="N64:P64"/>
    <mergeCell ref="B65:D65"/>
    <mergeCell ref="Q65:S65"/>
    <mergeCell ref="E66:G66"/>
    <mergeCell ref="N66:P66"/>
    <mergeCell ref="B67:D67"/>
    <mergeCell ref="H67:J67"/>
    <mergeCell ref="Q67:S67"/>
  </mergeCells>
  <printOptions headings="false" gridLines="false" gridLinesSet="true" horizontalCentered="false" verticalCentered="false"/>
  <pageMargins left="0.15" right="0.140277777777778" top="0.157638888888889" bottom="0.354166666666667" header="0.511805555555555" footer="0.511805555555555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65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X30" activeCellId="0" sqref="X30"/>
    </sheetView>
  </sheetViews>
  <sheetFormatPr defaultRowHeight="12.75" outlineLevelRow="0" outlineLevelCol="0"/>
  <cols>
    <col collapsed="false" customWidth="true" hidden="false" outlineLevel="0" max="1" min="1" style="6" width="4.13"/>
    <col collapsed="false" customWidth="true" hidden="false" outlineLevel="0" max="19" min="2" style="6" width="5.7"/>
    <col collapsed="false" customWidth="true" hidden="false" outlineLevel="0" max="20" min="20" style="6" width="3.13"/>
    <col collapsed="false" customWidth="true" hidden="false" outlineLevel="0" max="257" min="21" style="6" width="9.13"/>
    <col collapsed="false" customWidth="true" hidden="false" outlineLevel="0" max="1025" min="258" style="0" width="9.13"/>
  </cols>
  <sheetData>
    <row r="1" s="9" customFormat="true" ht="11.25" hidden="false" customHeight="false" outlineLevel="0" collapsed="false">
      <c r="J1" s="12" t="s">
        <v>170</v>
      </c>
      <c r="K1" s="12"/>
      <c r="L1" s="12"/>
      <c r="M1" s="12"/>
      <c r="V1" s="23"/>
    </row>
    <row r="2" s="9" customFormat="true" ht="11.25" hidden="false" customHeight="false" outlineLevel="0" collapsed="false">
      <c r="A2" s="10" t="n">
        <v>-149</v>
      </c>
      <c r="B2" s="11" t="str">
        <f aca="false">IF(Miinusring!E5="","",IF(Miinusring!E5=Miinusring!B4,Miinusring!B6,Miinusring!B4))</f>
        <v>Mängija 10</v>
      </c>
      <c r="C2" s="11"/>
      <c r="D2" s="11"/>
      <c r="V2" s="23"/>
    </row>
    <row r="3" s="9" customFormat="true" ht="11.25" hidden="false" customHeight="false" outlineLevel="0" collapsed="false">
      <c r="D3" s="13" t="n">
        <v>173</v>
      </c>
      <c r="E3" s="14" t="str">
        <f aca="false">IF(Mängud!E74="","",Mängud!E74)</f>
        <v>Taivo Koitla</v>
      </c>
      <c r="F3" s="14"/>
      <c r="G3" s="14"/>
      <c r="V3" s="23"/>
    </row>
    <row r="4" s="9" customFormat="true" ht="11.25" hidden="false" customHeight="false" outlineLevel="0" collapsed="false">
      <c r="A4" s="10" t="n">
        <v>-150</v>
      </c>
      <c r="B4" s="11" t="str">
        <f aca="false">IF(Miinusring!E9="","",IF(Miinusring!E9=Miinusring!B8,Miinusring!B10,Miinusring!B8))</f>
        <v>Taivo Koitla</v>
      </c>
      <c r="C4" s="11"/>
      <c r="D4" s="11"/>
      <c r="E4" s="25"/>
      <c r="F4" s="17" t="str">
        <f aca="false">IF(Mängud!F74="","",Mängud!F74)</f>
        <v>w.o.</v>
      </c>
      <c r="G4" s="13"/>
      <c r="V4" s="23"/>
    </row>
    <row r="5" s="9" customFormat="true" ht="11.25" hidden="false" customHeight="false" outlineLevel="0" collapsed="false">
      <c r="G5" s="18" t="n">
        <v>201</v>
      </c>
      <c r="H5" s="14" t="str">
        <f aca="false">IF(Mängud!E102="","",Mängud!E102)</f>
        <v>Taivo Koitla</v>
      </c>
      <c r="I5" s="14"/>
      <c r="J5" s="14"/>
      <c r="V5" s="23"/>
    </row>
    <row r="6" s="9" customFormat="true" ht="11.25" hidden="false" customHeight="false" outlineLevel="0" collapsed="false">
      <c r="A6" s="10" t="n">
        <v>-151</v>
      </c>
      <c r="B6" s="11" t="str">
        <f aca="false">IF(Miinusring!E13="","",IF(Miinusring!E13=Miinusring!B12,Miinusring!B14,Miinusring!B12))</f>
        <v>Mängija 2</v>
      </c>
      <c r="C6" s="11"/>
      <c r="D6" s="11"/>
      <c r="G6" s="18"/>
      <c r="H6" s="16"/>
      <c r="I6" s="17" t="str">
        <f aca="false">IF(Mängud!F102="","",Mängud!F102)</f>
        <v>w.o.</v>
      </c>
      <c r="J6" s="13"/>
      <c r="V6" s="23"/>
    </row>
    <row r="7" s="9" customFormat="true" ht="11.25" hidden="false" customHeight="false" outlineLevel="0" collapsed="false">
      <c r="D7" s="13" t="n">
        <v>174</v>
      </c>
      <c r="E7" s="14" t="str">
        <f aca="false">IF(Mängud!E75="","",Mängud!E75)</f>
        <v>Mängija 2</v>
      </c>
      <c r="F7" s="14"/>
      <c r="G7" s="14"/>
      <c r="H7" s="19"/>
      <c r="J7" s="18"/>
      <c r="V7" s="23"/>
    </row>
    <row r="8" s="9" customFormat="true" ht="11.25" hidden="false" customHeight="false" outlineLevel="0" collapsed="false">
      <c r="A8" s="10" t="n">
        <v>-152</v>
      </c>
      <c r="B8" s="11" t="str">
        <f aca="false">IF(Miinusring!E17="","",IF(Miinusring!E17=Miinusring!B16,Miinusring!B18,Miinusring!B16))</f>
        <v>Mängija 3</v>
      </c>
      <c r="C8" s="11"/>
      <c r="D8" s="11"/>
      <c r="E8" s="25"/>
      <c r="F8" s="17" t="str">
        <f aca="false">IF(Mängud!F75="","",Mängud!F75)</f>
        <v>w.o.</v>
      </c>
      <c r="G8" s="20"/>
      <c r="H8" s="21"/>
      <c r="J8" s="18"/>
      <c r="V8" s="23"/>
    </row>
    <row r="9" s="9" customFormat="true" ht="11.25" hidden="false" customHeight="false" outlineLevel="0" collapsed="false">
      <c r="J9" s="18" t="n">
        <v>231</v>
      </c>
      <c r="K9" s="14" t="str">
        <f aca="false">IF(Mängud!E132="","",Mängud!E132)</f>
        <v>Oliver Gurski</v>
      </c>
      <c r="L9" s="14"/>
      <c r="M9" s="14"/>
      <c r="V9" s="23"/>
    </row>
    <row r="10" s="9" customFormat="true" ht="11.25" hidden="false" customHeight="false" outlineLevel="0" collapsed="false">
      <c r="A10" s="10" t="n">
        <v>-153</v>
      </c>
      <c r="B10" s="11" t="str">
        <f aca="false">IF(Miinusring!E21="","",IF(Miinusring!E21=Miinusring!B20,Miinusring!B22,Miinusring!B20))</f>
        <v>Mängija 6</v>
      </c>
      <c r="C10" s="11"/>
      <c r="D10" s="11"/>
      <c r="J10" s="18"/>
      <c r="K10" s="16"/>
      <c r="L10" s="17" t="str">
        <f aca="false">IF(Mängud!F132="","",Mängud!F132)</f>
        <v>3:1</v>
      </c>
      <c r="M10" s="13"/>
      <c r="V10" s="23"/>
    </row>
    <row r="11" s="9" customFormat="true" ht="11.25" hidden="false" customHeight="false" outlineLevel="0" collapsed="false">
      <c r="D11" s="13" t="n">
        <v>175</v>
      </c>
      <c r="E11" s="14" t="str">
        <f aca="false">IF(Mängud!E76="","",Mängud!E76)</f>
        <v>Rauno Lehtsalu</v>
      </c>
      <c r="F11" s="14"/>
      <c r="G11" s="14"/>
      <c r="J11" s="18"/>
      <c r="M11" s="18"/>
      <c r="V11" s="23"/>
    </row>
    <row r="12" s="9" customFormat="true" ht="11.25" hidden="false" customHeight="false" outlineLevel="0" collapsed="false">
      <c r="A12" s="10" t="n">
        <v>-154</v>
      </c>
      <c r="B12" s="11" t="str">
        <f aca="false">IF(Miinusring!E25="","",IF(Miinusring!E25=Miinusring!B24,Miinusring!B26,Miinusring!B24))</f>
        <v>Rauno Lehtsalu</v>
      </c>
      <c r="C12" s="11"/>
      <c r="D12" s="11"/>
      <c r="E12" s="25"/>
      <c r="F12" s="17" t="str">
        <f aca="false">IF(Mängud!F76="","",Mängud!F76)</f>
        <v>w.o.</v>
      </c>
      <c r="G12" s="13"/>
      <c r="J12" s="18"/>
      <c r="M12" s="18"/>
      <c r="V12" s="23"/>
    </row>
    <row r="13" s="9" customFormat="true" ht="11.25" hidden="false" customHeight="false" outlineLevel="0" collapsed="false">
      <c r="G13" s="18" t="n">
        <v>202</v>
      </c>
      <c r="H13" s="14" t="str">
        <f aca="false">IF(Mängud!E103="","",Mängud!E103)</f>
        <v>Oliver Gurski</v>
      </c>
      <c r="I13" s="14"/>
      <c r="J13" s="14"/>
      <c r="K13" s="19"/>
      <c r="M13" s="18"/>
      <c r="V13" s="23"/>
    </row>
    <row r="14" s="9" customFormat="true" ht="11.25" hidden="false" customHeight="false" outlineLevel="0" collapsed="false">
      <c r="A14" s="10" t="n">
        <v>-155</v>
      </c>
      <c r="B14" s="11" t="str">
        <f aca="false">IF(Miinusring!E29="","",IF(Miinusring!E29=Miinusring!B28,Miinusring!B30,Miinusring!B28))</f>
        <v>Oliver Gurski</v>
      </c>
      <c r="C14" s="11"/>
      <c r="D14" s="11"/>
      <c r="G14" s="18"/>
      <c r="H14" s="16"/>
      <c r="I14" s="17" t="str">
        <f aca="false">IF(Mängud!F103="","",Mängud!F103)</f>
        <v>3:0</v>
      </c>
      <c r="J14" s="20"/>
      <c r="K14" s="21"/>
      <c r="M14" s="18"/>
      <c r="V14" s="23"/>
    </row>
    <row r="15" s="9" customFormat="true" ht="11.25" hidden="false" customHeight="false" outlineLevel="0" collapsed="false">
      <c r="D15" s="13" t="n">
        <v>176</v>
      </c>
      <c r="E15" s="14" t="str">
        <f aca="false">IF(Mängud!E77="","",Mängud!E77)</f>
        <v>Oliver Gurski</v>
      </c>
      <c r="F15" s="14"/>
      <c r="G15" s="14"/>
      <c r="H15" s="19"/>
      <c r="M15" s="18"/>
      <c r="V15" s="23"/>
    </row>
    <row r="16" s="9" customFormat="true" ht="11.25" hidden="false" customHeight="false" outlineLevel="0" collapsed="false">
      <c r="A16" s="10" t="n">
        <v>-156</v>
      </c>
      <c r="B16" s="11" t="str">
        <f aca="false">IF(Miinusring!E33="","",IF(Miinusring!E33=Miinusring!B32,Miinusring!B34,Miinusring!B32))</f>
        <v>Mängija 7</v>
      </c>
      <c r="C16" s="11"/>
      <c r="D16" s="11"/>
      <c r="E16" s="16"/>
      <c r="F16" s="17" t="str">
        <f aca="false">IF(Mängud!F77="","",Mängud!F77)</f>
        <v>w.o.</v>
      </c>
      <c r="G16" s="20"/>
      <c r="H16" s="21"/>
      <c r="M16" s="18"/>
      <c r="V16" s="23"/>
    </row>
    <row r="17" s="9" customFormat="true" ht="11.25" hidden="false" customHeight="false" outlineLevel="0" collapsed="false">
      <c r="M17" s="18" t="n">
        <v>270</v>
      </c>
      <c r="N17" s="14" t="str">
        <f aca="false">IF(Mängud!E171="","",Mängud!E171)</f>
        <v>Tõnu Kleesmann</v>
      </c>
      <c r="O17" s="14"/>
      <c r="P17" s="14"/>
      <c r="Q17" s="10" t="s">
        <v>171</v>
      </c>
      <c r="V17" s="23"/>
    </row>
    <row r="18" s="9" customFormat="true" ht="11.25" hidden="false" customHeight="false" outlineLevel="0" collapsed="false">
      <c r="A18" s="10" t="n">
        <v>-157</v>
      </c>
      <c r="B18" s="11" t="str">
        <f aca="false">IF(Miinusring!E37="","",IF(Miinusring!E37=Miinusring!B36,Miinusring!B38,Miinusring!B36))</f>
        <v>Mängija 8</v>
      </c>
      <c r="C18" s="11"/>
      <c r="D18" s="11"/>
      <c r="M18" s="18"/>
      <c r="N18" s="16"/>
      <c r="O18" s="17" t="str">
        <f aca="false">IF(Mängud!F171="","",Mängud!F171)</f>
        <v>3:0</v>
      </c>
      <c r="V18" s="23"/>
    </row>
    <row r="19" s="9" customFormat="true" ht="11.25" hidden="false" customHeight="false" outlineLevel="0" collapsed="false">
      <c r="D19" s="13" t="n">
        <v>177</v>
      </c>
      <c r="E19" s="14" t="str">
        <f aca="false">IF(Mängud!E78="","",Mängud!E78)</f>
        <v>Marten Vaher</v>
      </c>
      <c r="F19" s="14"/>
      <c r="G19" s="14"/>
      <c r="M19" s="18"/>
      <c r="V19" s="23"/>
    </row>
    <row r="20" s="9" customFormat="true" ht="11.25" hidden="false" customHeight="false" outlineLevel="0" collapsed="false">
      <c r="A20" s="10" t="n">
        <v>-158</v>
      </c>
      <c r="B20" s="11" t="str">
        <f aca="false">IF(Miinusring!E41="","",IF(Miinusring!E41=Miinusring!B40,Miinusring!B42,Miinusring!B40))</f>
        <v>Marten Vaher</v>
      </c>
      <c r="C20" s="11"/>
      <c r="D20" s="11"/>
      <c r="E20" s="25"/>
      <c r="F20" s="17" t="str">
        <f aca="false">IF(Mängud!F78="","",Mängud!F78)</f>
        <v>w.o.</v>
      </c>
      <c r="G20" s="13"/>
      <c r="M20" s="18"/>
      <c r="V20" s="23"/>
    </row>
    <row r="21" s="9" customFormat="true" ht="11.25" hidden="false" customHeight="false" outlineLevel="0" collapsed="false">
      <c r="G21" s="18" t="n">
        <v>203</v>
      </c>
      <c r="H21" s="14" t="str">
        <f aca="false">IF(Mängud!E104="","",Mängud!E104)</f>
        <v>Malle Miilmann</v>
      </c>
      <c r="I21" s="14"/>
      <c r="J21" s="14"/>
      <c r="M21" s="18"/>
      <c r="V21" s="23"/>
    </row>
    <row r="22" s="9" customFormat="true" ht="11.25" hidden="false" customHeight="false" outlineLevel="0" collapsed="false">
      <c r="A22" s="10" t="n">
        <v>-159</v>
      </c>
      <c r="B22" s="11" t="str">
        <f aca="false">IF(Miinusring!E45="","",IF(Miinusring!E45=Miinusring!B44,Miinusring!B46,Miinusring!B44))</f>
        <v>Malle Miilmann</v>
      </c>
      <c r="C22" s="11"/>
      <c r="D22" s="11"/>
      <c r="G22" s="18"/>
      <c r="H22" s="16"/>
      <c r="I22" s="17" t="str">
        <f aca="false">IF(Mängud!F104="","",Mängud!F104)</f>
        <v>3:0</v>
      </c>
      <c r="J22" s="13"/>
      <c r="M22" s="18"/>
      <c r="V22" s="23"/>
    </row>
    <row r="23" s="9" customFormat="true" ht="11.25" hidden="false" customHeight="false" outlineLevel="0" collapsed="false">
      <c r="D23" s="13" t="n">
        <v>178</v>
      </c>
      <c r="E23" s="22" t="str">
        <f aca="false">IF(Mängud!E79="","",Mängud!E79)</f>
        <v>Malle Miilmann</v>
      </c>
      <c r="F23" s="22"/>
      <c r="G23" s="22"/>
      <c r="J23" s="18"/>
      <c r="M23" s="18"/>
      <c r="V23" s="23"/>
    </row>
    <row r="24" s="9" customFormat="true" ht="11.25" hidden="false" customHeight="false" outlineLevel="0" collapsed="false">
      <c r="A24" s="10" t="n">
        <v>-160</v>
      </c>
      <c r="B24" s="11" t="str">
        <f aca="false">IF(Miinusring!E49="","",IF(Miinusring!E49=Miinusring!B48,Miinusring!B50,Miinusring!B48))</f>
        <v>Mängija 5</v>
      </c>
      <c r="C24" s="11"/>
      <c r="D24" s="11"/>
      <c r="E24" s="25"/>
      <c r="F24" s="17" t="str">
        <f aca="false">IF(Mängud!F79="","",Mängud!F79)</f>
        <v>w.o.</v>
      </c>
      <c r="G24" s="20"/>
      <c r="H24" s="21"/>
      <c r="J24" s="18"/>
      <c r="M24" s="18"/>
      <c r="V24" s="23"/>
    </row>
    <row r="25" s="9" customFormat="true" ht="11.25" hidden="false" customHeight="false" outlineLevel="0" collapsed="false">
      <c r="J25" s="18" t="n">
        <v>232</v>
      </c>
      <c r="K25" s="14" t="str">
        <f aca="false">IF(Mängud!E133="","",Mängud!E133)</f>
        <v>Tõnu Kleesmann</v>
      </c>
      <c r="L25" s="14"/>
      <c r="M25" s="14"/>
      <c r="N25" s="19"/>
      <c r="V25" s="23"/>
    </row>
    <row r="26" s="9" customFormat="true" ht="11.25" hidden="false" customHeight="false" outlineLevel="0" collapsed="false">
      <c r="A26" s="10" t="n">
        <v>-161</v>
      </c>
      <c r="B26" s="11" t="str">
        <f aca="false">IF(Miinusring!E53="","",IF(Miinusring!E53=Miinusring!B52,Miinusring!B54,Miinusring!B52))</f>
        <v>Mängija 4</v>
      </c>
      <c r="C26" s="11"/>
      <c r="D26" s="11"/>
      <c r="J26" s="18"/>
      <c r="K26" s="16"/>
      <c r="L26" s="17" t="str">
        <f aca="false">IF(Mängud!F133="","",Mängud!F133)</f>
        <v>3:0</v>
      </c>
      <c r="M26" s="20"/>
      <c r="N26" s="21"/>
      <c r="V26" s="23"/>
    </row>
    <row r="27" s="9" customFormat="true" ht="11.25" hidden="false" customHeight="false" outlineLevel="0" collapsed="false">
      <c r="D27" s="13" t="n">
        <v>179</v>
      </c>
      <c r="E27" s="14" t="str">
        <f aca="false">IF(Mängud!E80="","",Mängud!E80)</f>
        <v>Mängija 1</v>
      </c>
      <c r="F27" s="14"/>
      <c r="G27" s="14"/>
      <c r="J27" s="18"/>
      <c r="M27" s="10" t="n">
        <v>-270</v>
      </c>
      <c r="N27" s="11" t="str">
        <f aca="false">IF(N17="","",IF(N17=K9,K25,K9))</f>
        <v>Oliver Gurski</v>
      </c>
      <c r="O27" s="11"/>
      <c r="P27" s="11"/>
      <c r="Q27" s="10" t="s">
        <v>172</v>
      </c>
      <c r="V27" s="23"/>
    </row>
    <row r="28" s="9" customFormat="true" ht="11.25" hidden="false" customHeight="false" outlineLevel="0" collapsed="false">
      <c r="A28" s="10" t="n">
        <v>-162</v>
      </c>
      <c r="B28" s="11" t="str">
        <f aca="false">IF(Miinusring!E57="","",IF(Miinusring!E57=Miinusring!B56,Miinusring!B58,Miinusring!B56))</f>
        <v>Mängija 1</v>
      </c>
      <c r="C28" s="11"/>
      <c r="D28" s="11"/>
      <c r="E28" s="25"/>
      <c r="F28" s="17" t="str">
        <f aca="false">IF(Mängud!F80="","",Mängud!F80)</f>
        <v>w.o.</v>
      </c>
      <c r="G28" s="13"/>
      <c r="J28" s="18"/>
      <c r="V28" s="23"/>
    </row>
    <row r="29" s="9" customFormat="true" ht="11.25" hidden="false" customHeight="false" outlineLevel="0" collapsed="false">
      <c r="G29" s="18" t="n">
        <v>204</v>
      </c>
      <c r="H29" s="22" t="str">
        <f aca="false">IF(Mängud!E105="","",Mängud!E105)</f>
        <v>Tõnu Kleesmann</v>
      </c>
      <c r="I29" s="22"/>
      <c r="J29" s="22"/>
      <c r="M29" s="10" t="n">
        <v>-231</v>
      </c>
      <c r="N29" s="11" t="str">
        <f aca="false">IF(K9="","",IF(K9=H5,H13,H5))</f>
        <v>Taivo Koitla</v>
      </c>
      <c r="O29" s="11"/>
      <c r="P29" s="11"/>
      <c r="V29" s="23"/>
    </row>
    <row r="30" s="9" customFormat="true" ht="11.25" hidden="false" customHeight="false" outlineLevel="0" collapsed="false">
      <c r="A30" s="10" t="n">
        <v>-163</v>
      </c>
      <c r="B30" s="11" t="str">
        <f aca="false">IF(Miinusring!E61="","",IF(Miinusring!E61=Miinusring!B60,Miinusring!B62,Miinusring!B60))</f>
        <v>Tõnu Kleesmann</v>
      </c>
      <c r="C30" s="11"/>
      <c r="D30" s="11"/>
      <c r="G30" s="18"/>
      <c r="H30" s="16"/>
      <c r="I30" s="17" t="str">
        <f aca="false">IF(Mängud!F105="","",Mängud!F105)</f>
        <v>w.o.</v>
      </c>
      <c r="J30" s="20"/>
      <c r="K30" s="21"/>
      <c r="P30" s="13" t="n">
        <v>269</v>
      </c>
      <c r="Q30" s="14" t="str">
        <f aca="false">IF(Mängud!E170="","",Mängud!E170)</f>
        <v>Malle Miilmann</v>
      </c>
      <c r="R30" s="14"/>
      <c r="S30" s="14"/>
      <c r="T30" s="10" t="s">
        <v>173</v>
      </c>
      <c r="V30" s="23"/>
    </row>
    <row r="31" s="9" customFormat="true" ht="11.25" hidden="false" customHeight="false" outlineLevel="0" collapsed="false">
      <c r="D31" s="13" t="n">
        <v>180</v>
      </c>
      <c r="E31" s="14" t="str">
        <f aca="false">IF(Mängud!E81="","",Mängud!E81)</f>
        <v>Tõnu Kleesmann</v>
      </c>
      <c r="F31" s="14"/>
      <c r="G31" s="14"/>
      <c r="H31" s="19"/>
      <c r="M31" s="10" t="n">
        <v>-232</v>
      </c>
      <c r="N31" s="15" t="str">
        <f aca="false">IF(K25="","",IF(K25=H21,H29,H21))</f>
        <v>Malle Miilmann</v>
      </c>
      <c r="O31" s="15"/>
      <c r="P31" s="15"/>
      <c r="Q31" s="16"/>
      <c r="R31" s="17" t="str">
        <f aca="false">IF(Mängud!F170="","",Mängud!F170)</f>
        <v>3:0</v>
      </c>
      <c r="V31" s="23"/>
    </row>
    <row r="32" s="9" customFormat="true" ht="11.25" hidden="false" customHeight="false" outlineLevel="0" collapsed="false">
      <c r="A32" s="10" t="n">
        <v>-164</v>
      </c>
      <c r="B32" s="11" t="str">
        <f aca="false">IF(Miinusring!E65="","",IF(Miinusring!E65=Miinusring!B64,Miinusring!B66,Miinusring!B64))</f>
        <v>Mängija 9</v>
      </c>
      <c r="C32" s="11"/>
      <c r="D32" s="11"/>
      <c r="E32" s="25"/>
      <c r="F32" s="17" t="str">
        <f aca="false">IF(Mängud!F81="","",Mängud!F81)</f>
        <v>w.o.</v>
      </c>
      <c r="G32" s="20"/>
      <c r="H32" s="21"/>
      <c r="V32" s="23"/>
    </row>
    <row r="33" s="9" customFormat="true" ht="11.25" hidden="false" customHeight="false" outlineLevel="0" collapsed="false">
      <c r="P33" s="10" t="n">
        <v>-269</v>
      </c>
      <c r="Q33" s="11" t="str">
        <f aca="false">IF(Q30="","",IF(Q30=N29,N31,N29))</f>
        <v>Taivo Koitla</v>
      </c>
      <c r="R33" s="11"/>
      <c r="S33" s="11"/>
      <c r="T33" s="10" t="s">
        <v>174</v>
      </c>
      <c r="V33" s="23"/>
    </row>
    <row r="34" s="9" customFormat="true" ht="11.25" hidden="false" customHeight="false" outlineLevel="0" collapsed="false">
      <c r="A34" s="10" t="n">
        <v>-201</v>
      </c>
      <c r="B34" s="11" t="str">
        <f aca="false">IF(H5="","",IF(H5=E3,E7,E3))</f>
        <v>Mängija 2</v>
      </c>
      <c r="C34" s="11"/>
      <c r="D34" s="11"/>
      <c r="V34" s="23"/>
    </row>
    <row r="35" s="9" customFormat="true" ht="11.25" hidden="false" customHeight="false" outlineLevel="0" collapsed="false">
      <c r="D35" s="13" t="n">
        <v>229</v>
      </c>
      <c r="E35" s="14" t="str">
        <f aca="false">IF(Mängud!E130="","",Mängud!E130)</f>
        <v>Rauno Lehtsalu</v>
      </c>
      <c r="F35" s="14"/>
      <c r="G35" s="14"/>
      <c r="V35" s="23"/>
    </row>
    <row r="36" s="9" customFormat="true" ht="11.25" hidden="false" customHeight="false" outlineLevel="0" collapsed="false">
      <c r="A36" s="10" t="n">
        <v>-202</v>
      </c>
      <c r="B36" s="15" t="str">
        <f aca="false">IF(H13="","",IF(H13=E11,E15,E11))</f>
        <v>Rauno Lehtsalu</v>
      </c>
      <c r="C36" s="15"/>
      <c r="D36" s="15"/>
      <c r="E36" s="16"/>
      <c r="F36" s="17" t="str">
        <f aca="false">IF(Mängud!F130="","",Mängud!F130)</f>
        <v>w.o.</v>
      </c>
      <c r="G36" s="13"/>
      <c r="V36" s="23"/>
    </row>
    <row r="37" s="9" customFormat="true" ht="11.25" hidden="false" customHeight="false" outlineLevel="0" collapsed="false">
      <c r="G37" s="18" t="n">
        <v>268</v>
      </c>
      <c r="H37" s="14" t="str">
        <f aca="false">IF(Mängud!E169="","",Mängud!E169)</f>
        <v>Marten Vaher</v>
      </c>
      <c r="I37" s="14"/>
      <c r="J37" s="14"/>
      <c r="K37" s="10" t="s">
        <v>175</v>
      </c>
      <c r="M37" s="10" t="n">
        <v>-229</v>
      </c>
      <c r="N37" s="11" t="str">
        <f aca="false">IF(E35="","",IF(E35=B34,B36,B34))</f>
        <v>Mängija 2</v>
      </c>
      <c r="O37" s="11"/>
      <c r="P37" s="11"/>
      <c r="V37" s="23"/>
    </row>
    <row r="38" s="9" customFormat="true" ht="11.25" hidden="false" customHeight="false" outlineLevel="0" collapsed="false">
      <c r="A38" s="10" t="n">
        <v>-203</v>
      </c>
      <c r="B38" s="11" t="str">
        <f aca="false">IF(H21="","",IF(H21=E19,E23,E19))</f>
        <v>Marten Vaher</v>
      </c>
      <c r="C38" s="11"/>
      <c r="D38" s="11"/>
      <c r="G38" s="18"/>
      <c r="H38" s="16"/>
      <c r="I38" s="17" t="str">
        <f aca="false">IF(Mängud!F169="","",Mängud!F169)</f>
        <v>3:0</v>
      </c>
      <c r="P38" s="13" t="n">
        <v>267</v>
      </c>
      <c r="Q38" s="14" t="str">
        <f aca="false">IF(Mängud!E168="","",Mängud!E168)</f>
        <v>Mängija 1</v>
      </c>
      <c r="R38" s="14"/>
      <c r="S38" s="14"/>
      <c r="T38" s="10" t="s">
        <v>176</v>
      </c>
      <c r="V38" s="23"/>
    </row>
    <row r="39" s="9" customFormat="true" ht="11.25" hidden="false" customHeight="false" outlineLevel="0" collapsed="false">
      <c r="D39" s="13" t="n">
        <v>230</v>
      </c>
      <c r="E39" s="14" t="str">
        <f aca="false">IF(Mängud!E131="","",Mängud!E131)</f>
        <v>Marten Vaher</v>
      </c>
      <c r="F39" s="14"/>
      <c r="G39" s="14"/>
      <c r="H39" s="19"/>
      <c r="M39" s="10" t="n">
        <v>-230</v>
      </c>
      <c r="N39" s="15" t="str">
        <f aca="false">IF(E39="","",IF(E39=B38,B40,B38))</f>
        <v>Mängija 1</v>
      </c>
      <c r="O39" s="15"/>
      <c r="P39" s="15"/>
      <c r="Q39" s="16"/>
      <c r="R39" s="17" t="str">
        <f aca="false">IF(Mängud!F168="","",Mängud!F168)</f>
        <v>w.o.</v>
      </c>
      <c r="V39" s="23"/>
    </row>
    <row r="40" s="9" customFormat="true" ht="11.25" hidden="false" customHeight="false" outlineLevel="0" collapsed="false">
      <c r="A40" s="10" t="n">
        <v>-204</v>
      </c>
      <c r="B40" s="15" t="str">
        <f aca="false">IF(H29="","",IF(H29=E27,E31,E27))</f>
        <v>Mängija 1</v>
      </c>
      <c r="C40" s="15"/>
      <c r="D40" s="15"/>
      <c r="E40" s="16"/>
      <c r="F40" s="17" t="str">
        <f aca="false">IF(Mängud!F131="","",Mängud!F131)</f>
        <v>w.o.</v>
      </c>
      <c r="G40" s="20"/>
      <c r="H40" s="21"/>
      <c r="V40" s="23"/>
    </row>
    <row r="41" s="9" customFormat="true" ht="11.25" hidden="false" customHeight="false" outlineLevel="0" collapsed="false">
      <c r="G41" s="10" t="n">
        <v>-268</v>
      </c>
      <c r="H41" s="11" t="str">
        <f aca="false">IF(H37="","",IF(H37=E35,E39,E35))</f>
        <v>Rauno Lehtsalu</v>
      </c>
      <c r="I41" s="11"/>
      <c r="J41" s="11"/>
      <c r="K41" s="10" t="s">
        <v>177</v>
      </c>
      <c r="P41" s="10" t="n">
        <v>-267</v>
      </c>
      <c r="Q41" s="11" t="str">
        <f aca="false">IF(Q38="","",IF(Q38=N37,N39,N37))</f>
        <v>Mängija 2</v>
      </c>
      <c r="R41" s="11"/>
      <c r="S41" s="11"/>
      <c r="T41" s="10" t="s">
        <v>178</v>
      </c>
      <c r="V41" s="23"/>
    </row>
    <row r="42" s="9" customFormat="true" ht="11.25" hidden="false" customHeight="false" outlineLevel="0" collapsed="false">
      <c r="A42" s="10" t="n">
        <v>-173</v>
      </c>
      <c r="B42" s="11" t="str">
        <f aca="false">IF(E3="","",IF(E3=B2,B4,B2))</f>
        <v>Mängija 10</v>
      </c>
      <c r="C42" s="11"/>
      <c r="D42" s="11"/>
      <c r="V42" s="23"/>
    </row>
    <row r="43" s="9" customFormat="true" ht="11.25" hidden="false" customHeight="false" outlineLevel="0" collapsed="false">
      <c r="D43" s="13" t="n">
        <v>197</v>
      </c>
      <c r="E43" s="14" t="str">
        <f aca="false">IF(Mängud!E98="","",Mängud!E98)</f>
        <v>Mängija 3</v>
      </c>
      <c r="F43" s="14"/>
      <c r="G43" s="14"/>
      <c r="V43" s="23"/>
    </row>
    <row r="44" s="9" customFormat="true" ht="11.25" hidden="false" customHeight="false" outlineLevel="0" collapsed="false">
      <c r="A44" s="10" t="n">
        <v>-174</v>
      </c>
      <c r="B44" s="11" t="str">
        <f aca="false">IF(E7="","",IF(E7=B6,B8,B6))</f>
        <v>Mängija 3</v>
      </c>
      <c r="C44" s="11"/>
      <c r="D44" s="11"/>
      <c r="E44" s="25"/>
      <c r="F44" s="17" t="str">
        <f aca="false">IF(Mängud!F98="","",Mängud!F98)</f>
        <v>w.o.</v>
      </c>
      <c r="G44" s="13"/>
      <c r="V44" s="23"/>
    </row>
    <row r="45" s="9" customFormat="true" ht="11.25" hidden="false" customHeight="false" outlineLevel="0" collapsed="false">
      <c r="G45" s="18" t="n">
        <v>227</v>
      </c>
      <c r="H45" s="14" t="str">
        <f aca="false">IF(Mängud!E128="","",Mängud!E128)</f>
        <v>Mängija 3</v>
      </c>
      <c r="I45" s="14"/>
      <c r="J45" s="14"/>
      <c r="V45" s="23"/>
    </row>
    <row r="46" s="9" customFormat="true" ht="11.25" hidden="false" customHeight="false" outlineLevel="0" collapsed="false">
      <c r="A46" s="10" t="n">
        <v>-175</v>
      </c>
      <c r="B46" s="11" t="str">
        <f aca="false">IF(E11="","",IF(E11=B10,B12,B10))</f>
        <v>Mängija 6</v>
      </c>
      <c r="C46" s="11"/>
      <c r="D46" s="11"/>
      <c r="G46" s="18"/>
      <c r="H46" s="16"/>
      <c r="I46" s="17" t="str">
        <f aca="false">IF(Mängud!F128="","",Mängud!F128)</f>
        <v>w.o.</v>
      </c>
      <c r="J46" s="13"/>
      <c r="V46" s="23"/>
    </row>
    <row r="47" s="9" customFormat="true" ht="11.25" hidden="false" customHeight="false" outlineLevel="0" collapsed="false">
      <c r="D47" s="13" t="n">
        <v>198</v>
      </c>
      <c r="E47" s="14" t="str">
        <f aca="false">IF(Mängud!E99="","",Mängud!E99)</f>
        <v>Mängija 6</v>
      </c>
      <c r="F47" s="14"/>
      <c r="G47" s="14"/>
      <c r="H47" s="19"/>
      <c r="J47" s="18"/>
      <c r="V47" s="23"/>
    </row>
    <row r="48" s="9" customFormat="true" ht="11.25" hidden="false" customHeight="false" outlineLevel="0" collapsed="false">
      <c r="A48" s="10" t="n">
        <v>-176</v>
      </c>
      <c r="B48" s="11" t="str">
        <f aca="false">IF(E15="","",IF(E15=B14,B16,B14))</f>
        <v>Mängija 7</v>
      </c>
      <c r="C48" s="11"/>
      <c r="D48" s="11"/>
      <c r="E48" s="25"/>
      <c r="F48" s="17" t="str">
        <f aca="false">IF(Mängud!F99="","",Mängud!F99)</f>
        <v>w.o.</v>
      </c>
      <c r="G48" s="20"/>
      <c r="H48" s="21"/>
      <c r="J48" s="18"/>
      <c r="V48" s="23"/>
    </row>
    <row r="49" s="9" customFormat="true" ht="11.25" hidden="false" customHeight="false" outlineLevel="0" collapsed="false">
      <c r="J49" s="18" t="n">
        <v>266</v>
      </c>
      <c r="K49" s="14" t="str">
        <f aca="false">IF(Mängud!E167="","",Mängud!E167)</f>
        <v>Mängija 3</v>
      </c>
      <c r="L49" s="14"/>
      <c r="M49" s="14"/>
      <c r="N49" s="10" t="s">
        <v>179</v>
      </c>
      <c r="V49" s="23"/>
    </row>
    <row r="50" s="9" customFormat="true" ht="11.25" hidden="false" customHeight="false" outlineLevel="0" collapsed="false">
      <c r="A50" s="10" t="n">
        <v>-177</v>
      </c>
      <c r="B50" s="11" t="str">
        <f aca="false">IF(E19="","",IF(E19=B18,B20,B18))</f>
        <v>Mängija 8</v>
      </c>
      <c r="C50" s="11"/>
      <c r="D50" s="11"/>
      <c r="J50" s="18"/>
      <c r="K50" s="16"/>
      <c r="L50" s="17" t="str">
        <f aca="false">IF(Mängud!F167="","",Mängud!F167)</f>
        <v>w.o.</v>
      </c>
      <c r="V50" s="23"/>
    </row>
    <row r="51" s="9" customFormat="true" ht="11.25" hidden="false" customHeight="false" outlineLevel="0" collapsed="false">
      <c r="D51" s="13" t="n">
        <v>199</v>
      </c>
      <c r="E51" s="14" t="str">
        <f aca="false">IF(Mängud!E100="","",Mängud!E100)</f>
        <v>Mängija 5</v>
      </c>
      <c r="F51" s="14"/>
      <c r="G51" s="14"/>
      <c r="J51" s="18"/>
      <c r="M51" s="10" t="n">
        <v>-227</v>
      </c>
      <c r="N51" s="11" t="str">
        <f aca="false">IF(H45="","",IF(H45=E43,E47,E43))</f>
        <v>Mängija 6</v>
      </c>
      <c r="O51" s="11"/>
      <c r="P51" s="11"/>
      <c r="V51" s="23"/>
    </row>
    <row r="52" s="9" customFormat="true" ht="11.25" hidden="false" customHeight="false" outlineLevel="0" collapsed="false">
      <c r="A52" s="10" t="n">
        <v>-178</v>
      </c>
      <c r="B52" s="11" t="str">
        <f aca="false">IF(E23="","",IF(E23=B22,B24,B22))</f>
        <v>Mängija 5</v>
      </c>
      <c r="C52" s="11"/>
      <c r="D52" s="11"/>
      <c r="E52" s="25"/>
      <c r="F52" s="17" t="str">
        <f aca="false">IF(Mängud!F100="","",Mängud!F100)</f>
        <v>w.o.</v>
      </c>
      <c r="G52" s="13"/>
      <c r="J52" s="18"/>
      <c r="P52" s="13" t="n">
        <v>265</v>
      </c>
      <c r="Q52" s="14" t="str">
        <f aca="false">IF(Mängud!E166="","",Mängud!E166)</f>
        <v>Mängija 5</v>
      </c>
      <c r="R52" s="14"/>
      <c r="S52" s="14"/>
      <c r="T52" s="10" t="s">
        <v>180</v>
      </c>
      <c r="V52" s="23"/>
    </row>
    <row r="53" s="9" customFormat="true" ht="11.25" hidden="false" customHeight="false" outlineLevel="0" collapsed="false">
      <c r="G53" s="18" t="n">
        <v>228</v>
      </c>
      <c r="H53" s="14" t="str">
        <f aca="false">IF(Mängud!E129="","",Mängud!E129)</f>
        <v>Mängija 4</v>
      </c>
      <c r="I53" s="14"/>
      <c r="J53" s="14"/>
      <c r="K53" s="19"/>
      <c r="M53" s="10" t="n">
        <v>-228</v>
      </c>
      <c r="N53" s="15" t="str">
        <f aca="false">IF(H53="","",IF(H53=E51,E55,E51))</f>
        <v>Mängija 5</v>
      </c>
      <c r="O53" s="15"/>
      <c r="P53" s="15"/>
      <c r="Q53" s="16"/>
      <c r="R53" s="17" t="str">
        <f aca="false">IF(Mängud!F166="","",Mängud!F166)</f>
        <v>w.o.</v>
      </c>
      <c r="V53" s="23"/>
    </row>
    <row r="54" s="9" customFormat="true" ht="11.25" hidden="false" customHeight="false" outlineLevel="0" collapsed="false">
      <c r="A54" s="10" t="n">
        <v>-179</v>
      </c>
      <c r="B54" s="11" t="str">
        <f aca="false">IF(E27="","",IF(E27=B26,B28,B26))</f>
        <v>Mängija 4</v>
      </c>
      <c r="C54" s="11"/>
      <c r="D54" s="11"/>
      <c r="G54" s="18"/>
      <c r="H54" s="16"/>
      <c r="I54" s="17" t="str">
        <f aca="false">IF(Mängud!F129="","",Mängud!F129)</f>
        <v>w.o.</v>
      </c>
      <c r="J54" s="20"/>
      <c r="K54" s="21"/>
      <c r="V54" s="23"/>
    </row>
    <row r="55" s="9" customFormat="true" ht="11.25" hidden="false" customHeight="false" outlineLevel="0" collapsed="false">
      <c r="D55" s="13" t="n">
        <v>200</v>
      </c>
      <c r="E55" s="22" t="str">
        <f aca="false">IF(Mängud!E101="","",Mängud!E101)</f>
        <v>Mängija 4</v>
      </c>
      <c r="F55" s="22"/>
      <c r="G55" s="22"/>
      <c r="J55" s="10" t="n">
        <v>-266</v>
      </c>
      <c r="K55" s="11" t="str">
        <f aca="false">IF(K49="","",IF(K49=H45,H53,H45))</f>
        <v>Mängija 4</v>
      </c>
      <c r="L55" s="11"/>
      <c r="M55" s="11"/>
      <c r="N55" s="10" t="s">
        <v>181</v>
      </c>
      <c r="P55" s="10" t="n">
        <v>-265</v>
      </c>
      <c r="Q55" s="11" t="str">
        <f aca="false">IF(Q52="","",IF(Q52=N51,N53,N51))</f>
        <v>Mängija 6</v>
      </c>
      <c r="R55" s="11"/>
      <c r="S55" s="11"/>
      <c r="T55" s="10" t="s">
        <v>182</v>
      </c>
      <c r="V55" s="23"/>
    </row>
    <row r="56" s="9" customFormat="true" ht="11.25" hidden="false" customHeight="false" outlineLevel="0" collapsed="false">
      <c r="A56" s="10" t="n">
        <v>-180</v>
      </c>
      <c r="B56" s="15" t="str">
        <f aca="false">IF(E31="","",IF(E31=B30,B32,B30))</f>
        <v>Mängija 9</v>
      </c>
      <c r="C56" s="15"/>
      <c r="D56" s="15"/>
      <c r="E56" s="16"/>
      <c r="F56" s="17" t="str">
        <f aca="false">IF(Mängud!F101="","",Mängud!F101)</f>
        <v>w.o.</v>
      </c>
      <c r="G56" s="20"/>
      <c r="H56" s="21"/>
      <c r="V56" s="23"/>
    </row>
    <row r="57" s="9" customFormat="true" ht="11.25" hidden="false" customHeight="false" outlineLevel="0" collapsed="false">
      <c r="V57" s="23"/>
    </row>
    <row r="58" s="9" customFormat="true" ht="11.25" hidden="false" customHeight="false" outlineLevel="0" collapsed="false">
      <c r="A58" s="10" t="n">
        <v>-197</v>
      </c>
      <c r="B58" s="11" t="str">
        <f aca="false">IF(E43="","",IF(E43=B42,B44,B42))</f>
        <v>Mängija 10</v>
      </c>
      <c r="C58" s="11"/>
      <c r="D58" s="11"/>
      <c r="V58" s="23"/>
    </row>
    <row r="59" s="9" customFormat="true" ht="11.25" hidden="false" customHeight="false" outlineLevel="0" collapsed="false">
      <c r="D59" s="13" t="n">
        <v>225</v>
      </c>
      <c r="E59" s="14" t="str">
        <f aca="false">IF(Mängud!E126="","",Mängud!E126)</f>
        <v>Mängija 7</v>
      </c>
      <c r="F59" s="14"/>
      <c r="G59" s="14"/>
      <c r="V59" s="23"/>
    </row>
    <row r="60" s="9" customFormat="true" ht="11.25" hidden="false" customHeight="false" outlineLevel="0" collapsed="false">
      <c r="A60" s="10" t="n">
        <v>-198</v>
      </c>
      <c r="B60" s="15" t="str">
        <f aca="false">IF(E47="","",IF(E47=B46,B48,B46))</f>
        <v>Mängija 7</v>
      </c>
      <c r="C60" s="15"/>
      <c r="D60" s="15"/>
      <c r="E60" s="16"/>
      <c r="F60" s="17" t="str">
        <f aca="false">IF(Mängud!F126="","",Mängud!F126)</f>
        <v>w.o.</v>
      </c>
      <c r="G60" s="13"/>
      <c r="V60" s="23"/>
    </row>
    <row r="61" s="9" customFormat="true" ht="11.25" hidden="false" customHeight="false" outlineLevel="0" collapsed="false">
      <c r="G61" s="18" t="n">
        <v>264</v>
      </c>
      <c r="H61" s="14" t="str">
        <f aca="false">IF(Mängud!E165="","",Mängud!E165)</f>
        <v>Mängija 7</v>
      </c>
      <c r="I61" s="14"/>
      <c r="J61" s="14"/>
      <c r="K61" s="10" t="s">
        <v>183</v>
      </c>
      <c r="M61" s="10" t="n">
        <v>-225</v>
      </c>
      <c r="N61" s="11" t="str">
        <f aca="false">IF(E59="","",IF(E59=B58,B60,B58))</f>
        <v>Mängija 10</v>
      </c>
      <c r="O61" s="11"/>
      <c r="P61" s="11"/>
      <c r="V61" s="23"/>
    </row>
    <row r="62" s="9" customFormat="true" ht="11.25" hidden="false" customHeight="false" outlineLevel="0" collapsed="false">
      <c r="A62" s="10" t="n">
        <v>-199</v>
      </c>
      <c r="B62" s="11" t="str">
        <f aca="false">IF(E51="","",IF(E51=B50,B52,B50))</f>
        <v>Mängija 8</v>
      </c>
      <c r="C62" s="11"/>
      <c r="D62" s="11"/>
      <c r="G62" s="18"/>
      <c r="H62" s="16"/>
      <c r="I62" s="17" t="str">
        <f aca="false">IF(Mängud!F165="","",Mängud!F165)</f>
        <v>w.o.</v>
      </c>
      <c r="P62" s="13" t="n">
        <v>263</v>
      </c>
      <c r="Q62" s="14" t="str">
        <f aca="false">IF(Mängud!E164="","",Mängud!E164)</f>
        <v>Mängija 9</v>
      </c>
      <c r="R62" s="14"/>
      <c r="S62" s="14"/>
      <c r="T62" s="10" t="s">
        <v>184</v>
      </c>
      <c r="V62" s="23"/>
    </row>
    <row r="63" s="9" customFormat="true" ht="11.25" hidden="false" customHeight="false" outlineLevel="0" collapsed="false">
      <c r="D63" s="13" t="n">
        <v>226</v>
      </c>
      <c r="E63" s="14" t="str">
        <f aca="false">IF(Mängud!E127="","",Mängud!E127)</f>
        <v>Mängija 8</v>
      </c>
      <c r="F63" s="14"/>
      <c r="G63" s="14"/>
      <c r="H63" s="19"/>
      <c r="M63" s="10" t="n">
        <v>-226</v>
      </c>
      <c r="N63" s="15" t="str">
        <f aca="false">IF(E63="","",IF(E63=B62,B64,B62))</f>
        <v>Mängija 9</v>
      </c>
      <c r="O63" s="15"/>
      <c r="P63" s="15"/>
      <c r="Q63" s="16"/>
      <c r="R63" s="17" t="str">
        <f aca="false">IF(Mängud!F164="","",Mängud!F164)</f>
        <v>w.o.</v>
      </c>
      <c r="V63" s="23"/>
    </row>
    <row r="64" s="9" customFormat="true" ht="11.25" hidden="false" customHeight="false" outlineLevel="0" collapsed="false">
      <c r="A64" s="10" t="n">
        <v>-200</v>
      </c>
      <c r="B64" s="15" t="str">
        <f aca="false">IF(E55="","",IF(E55=B54,B56,B54))</f>
        <v>Mängija 9</v>
      </c>
      <c r="C64" s="15"/>
      <c r="D64" s="15"/>
      <c r="E64" s="16"/>
      <c r="F64" s="17" t="str">
        <f aca="false">IF(Mängud!F127="","",Mängud!F127)</f>
        <v>w.o.</v>
      </c>
      <c r="G64" s="20"/>
      <c r="H64" s="21"/>
      <c r="V64" s="23"/>
    </row>
    <row r="65" s="9" customFormat="true" ht="11.25" hidden="false" customHeight="false" outlineLevel="0" collapsed="false">
      <c r="G65" s="10" t="n">
        <v>-264</v>
      </c>
      <c r="H65" s="11" t="str">
        <f aca="false">IF(H61="","",IF(H61=E59,E63,E59))</f>
        <v>Mängija 8</v>
      </c>
      <c r="I65" s="11"/>
      <c r="J65" s="11"/>
      <c r="K65" s="10" t="s">
        <v>185</v>
      </c>
      <c r="P65" s="10" t="n">
        <v>-263</v>
      </c>
      <c r="Q65" s="11" t="str">
        <f aca="false">IF(Q62="","",IF(Q62=N61,N63,N61))</f>
        <v>Mängija 10</v>
      </c>
      <c r="R65" s="11"/>
      <c r="S65" s="11"/>
      <c r="T65" s="10" t="s">
        <v>186</v>
      </c>
      <c r="V65" s="23"/>
    </row>
  </sheetData>
  <sheetProtection sheet="true"/>
  <mergeCells count="81">
    <mergeCell ref="J1:M1"/>
    <mergeCell ref="B2:D2"/>
    <mergeCell ref="E3:G3"/>
    <mergeCell ref="B4:D4"/>
    <mergeCell ref="H5:J5"/>
    <mergeCell ref="B6:D6"/>
    <mergeCell ref="E7:G7"/>
    <mergeCell ref="B8:D8"/>
    <mergeCell ref="K9:M9"/>
    <mergeCell ref="B10:D10"/>
    <mergeCell ref="E11:G11"/>
    <mergeCell ref="B12:D12"/>
    <mergeCell ref="H13:J13"/>
    <mergeCell ref="B14:D14"/>
    <mergeCell ref="E15:G15"/>
    <mergeCell ref="B16:D16"/>
    <mergeCell ref="N17:P17"/>
    <mergeCell ref="B18:D18"/>
    <mergeCell ref="E19:G19"/>
    <mergeCell ref="B20:D20"/>
    <mergeCell ref="H21:J21"/>
    <mergeCell ref="B22:D22"/>
    <mergeCell ref="E23:G23"/>
    <mergeCell ref="B24:D24"/>
    <mergeCell ref="K25:M25"/>
    <mergeCell ref="B26:D26"/>
    <mergeCell ref="E27:G27"/>
    <mergeCell ref="N27:P27"/>
    <mergeCell ref="B28:D28"/>
    <mergeCell ref="H29:J29"/>
    <mergeCell ref="N29:P29"/>
    <mergeCell ref="B30:D30"/>
    <mergeCell ref="Q30:S30"/>
    <mergeCell ref="E31:G31"/>
    <mergeCell ref="N31:P31"/>
    <mergeCell ref="B32:D32"/>
    <mergeCell ref="Q33:S33"/>
    <mergeCell ref="B34:D34"/>
    <mergeCell ref="E35:G35"/>
    <mergeCell ref="B36:D36"/>
    <mergeCell ref="H37:J37"/>
    <mergeCell ref="N37:P37"/>
    <mergeCell ref="B38:D38"/>
    <mergeCell ref="Q38:S38"/>
    <mergeCell ref="E39:G39"/>
    <mergeCell ref="N39:P39"/>
    <mergeCell ref="B40:D40"/>
    <mergeCell ref="H41:J41"/>
    <mergeCell ref="Q41:S41"/>
    <mergeCell ref="B42:D42"/>
    <mergeCell ref="E43:G43"/>
    <mergeCell ref="B44:D44"/>
    <mergeCell ref="H45:J45"/>
    <mergeCell ref="B46:D46"/>
    <mergeCell ref="E47:G47"/>
    <mergeCell ref="B48:D48"/>
    <mergeCell ref="K49:M49"/>
    <mergeCell ref="B50:D50"/>
    <mergeCell ref="E51:G51"/>
    <mergeCell ref="N51:P51"/>
    <mergeCell ref="B52:D52"/>
    <mergeCell ref="Q52:S52"/>
    <mergeCell ref="H53:J53"/>
    <mergeCell ref="N53:P53"/>
    <mergeCell ref="B54:D54"/>
    <mergeCell ref="E55:G55"/>
    <mergeCell ref="K55:M55"/>
    <mergeCell ref="Q55:S55"/>
    <mergeCell ref="B56:D56"/>
    <mergeCell ref="B58:D58"/>
    <mergeCell ref="E59:G59"/>
    <mergeCell ref="B60:D60"/>
    <mergeCell ref="H61:J61"/>
    <mergeCell ref="N61:P61"/>
    <mergeCell ref="B62:D62"/>
    <mergeCell ref="Q62:S62"/>
    <mergeCell ref="E63:G63"/>
    <mergeCell ref="N63:P63"/>
    <mergeCell ref="B64:D64"/>
    <mergeCell ref="H65:J65"/>
    <mergeCell ref="Q65:S65"/>
  </mergeCells>
  <printOptions headings="false" gridLines="false" gridLinesSet="true" horizontalCentered="false" verticalCentered="false"/>
  <pageMargins left="0.157638888888889" right="0.140277777777778" top="0.196527777777778" bottom="0.157638888888889" header="0.511805555555555" footer="0.511805555555555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223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1" ySplit="1" topLeftCell="B209" activePane="bottomRight" state="frozen"/>
      <selection pane="topLeft" activeCell="A1" activeCellId="0" sqref="A1"/>
      <selection pane="topRight" activeCell="B1" activeCellId="0" sqref="B1"/>
      <selection pane="bottomLeft" activeCell="A209" activeCellId="0" sqref="A209"/>
      <selection pane="bottomRight" activeCell="F223" activeCellId="0" sqref="F223"/>
    </sheetView>
  </sheetViews>
  <sheetFormatPr defaultRowHeight="12.75" outlineLevelRow="0" outlineLevelCol="0"/>
  <cols>
    <col collapsed="false" customWidth="true" hidden="false" outlineLevel="0" max="1" min="1" style="3" width="9.13"/>
    <col collapsed="false" customWidth="true" hidden="false" outlineLevel="0" max="3" min="2" style="6" width="21.11"/>
    <col collapsed="false" customWidth="true" hidden="false" outlineLevel="0" max="4" min="4" style="3" width="9.13"/>
    <col collapsed="false" customWidth="true" hidden="false" outlineLevel="0" max="5" min="5" style="3" width="21.11"/>
    <col collapsed="false" customWidth="true" hidden="false" outlineLevel="0" max="6" min="6" style="3" width="8.69"/>
    <col collapsed="false" customWidth="true" hidden="false" outlineLevel="0" max="7" min="7" style="3" width="10.12"/>
    <col collapsed="false" customWidth="true" hidden="false" outlineLevel="0" max="8" min="8" style="3" width="9.13"/>
    <col collapsed="false" customWidth="true" hidden="true" outlineLevel="0" max="9" min="9" style="3" width="10.98"/>
    <col collapsed="false" customWidth="true" hidden="false" outlineLevel="0" max="10" min="10" style="3" width="12.55"/>
    <col collapsed="false" customWidth="true" hidden="true" outlineLevel="0" max="11" min="11" style="3" width="1.99"/>
    <col collapsed="false" customWidth="true" hidden="false" outlineLevel="0" max="20" min="12" style="3" width="1.99"/>
    <col collapsed="false" customWidth="true" hidden="false" outlineLevel="0" max="23" min="21" style="3" width="2.99"/>
    <col collapsed="false" customWidth="true" hidden="false" outlineLevel="0" max="257" min="24" style="3" width="9.13"/>
    <col collapsed="false" customWidth="true" hidden="false" outlineLevel="0" max="1025" min="258" style="0" width="9.13"/>
  </cols>
  <sheetData>
    <row r="1" s="34" customFormat="true" ht="12.75" hidden="false" customHeight="false" outlineLevel="0" collapsed="false">
      <c r="A1" s="34" t="s">
        <v>187</v>
      </c>
      <c r="B1" s="35" t="s">
        <v>188</v>
      </c>
      <c r="C1" s="35" t="s">
        <v>189</v>
      </c>
      <c r="D1" s="34" t="s">
        <v>190</v>
      </c>
      <c r="E1" s="34" t="s">
        <v>191</v>
      </c>
      <c r="F1" s="34" t="s">
        <v>192</v>
      </c>
      <c r="G1" s="34" t="s">
        <v>193</v>
      </c>
      <c r="H1" s="34" t="s">
        <v>194</v>
      </c>
      <c r="I1" s="36" t="s">
        <v>195</v>
      </c>
      <c r="J1" s="34" t="s">
        <v>196</v>
      </c>
      <c r="L1" s="37" t="n">
        <f aca="false">IF(COUNTIF($K:$K,1)=1,"",1)</f>
        <v>1</v>
      </c>
      <c r="M1" s="37" t="n">
        <f aca="false">IF(COUNTIF($K:$K,2)=1,"",2)</f>
        <v>2</v>
      </c>
      <c r="N1" s="37" t="n">
        <f aca="false">IF(COUNTIF($K:$K,3)=1,"",3)</f>
        <v>3</v>
      </c>
      <c r="O1" s="37" t="n">
        <f aca="false">IF(COUNTIF($K:$K,4)=1,"",4)</f>
        <v>4</v>
      </c>
      <c r="P1" s="37" t="n">
        <f aca="false">IF(COUNTIF($K:$K,5)=1,"",5)</f>
        <v>5</v>
      </c>
      <c r="Q1" s="37" t="n">
        <f aca="false">IF(COUNTIF($K:$K,6)=1,"",6)</f>
        <v>6</v>
      </c>
      <c r="R1" s="37" t="n">
        <f aca="false">IF(COUNTIF($K:$K,7)=1,"",7)</f>
        <v>7</v>
      </c>
      <c r="S1" s="37" t="n">
        <f aca="false">IF(COUNTIF($K:$K,8)=1,"",8)</f>
        <v>8</v>
      </c>
      <c r="T1" s="37" t="n">
        <f aca="false">IF(COUNTIF($K:$K,9)=1,"",9)</f>
        <v>9</v>
      </c>
      <c r="U1" s="37" t="n">
        <f aca="false">IF(COUNTIF($K:$K,10)=1,"",10)</f>
        <v>10</v>
      </c>
      <c r="V1" s="37" t="n">
        <f aca="false">IF(COUNTIF($K:$K,11)=1,"",11)</f>
        <v>11</v>
      </c>
      <c r="W1" s="37" t="n">
        <f aca="false">IF(COUNTIF($K:$K,12)=1,"",12)</f>
        <v>12</v>
      </c>
    </row>
    <row r="2" customFormat="false" ht="12.75" hidden="false" customHeight="false" outlineLevel="0" collapsed="false">
      <c r="A2" s="3" t="n">
        <v>101</v>
      </c>
      <c r="B2" s="6" t="str">
        <f aca="false">IF('Plussring(A)'!B1="","",'Plussring(A)'!B1)</f>
        <v>Taago Puntso</v>
      </c>
      <c r="C2" s="6" t="str">
        <f aca="false">IF('Plussring(A)'!B3="","",'Plussring(A)'!B3)</f>
        <v>Mängija 10</v>
      </c>
      <c r="E2" s="38" t="s">
        <v>197</v>
      </c>
      <c r="F2" s="38" t="s">
        <v>198</v>
      </c>
      <c r="H2" s="3" t="s">
        <v>199</v>
      </c>
      <c r="I2" s="39" t="s">
        <v>200</v>
      </c>
      <c r="K2" s="3" t="str">
        <f aca="false">IF(D2="","",IF(E2="",D2,""))</f>
        <v/>
      </c>
      <c r="O2" s="39"/>
    </row>
    <row r="3" customFormat="false" ht="12.75" hidden="false" customHeight="false" outlineLevel="0" collapsed="false">
      <c r="A3" s="3" t="n">
        <v>102</v>
      </c>
      <c r="B3" s="6" t="str">
        <f aca="false">IF('Plussring(A)'!B5="","",'Plussring(A)'!B5)</f>
        <v>Kristi Kruusimaa</v>
      </c>
      <c r="C3" s="6" t="str">
        <f aca="false">IF('Plussring(A)'!B7="","",'Plussring(A)'!B7)</f>
        <v>Vahur Männa</v>
      </c>
      <c r="D3" s="3" t="n">
        <v>1</v>
      </c>
      <c r="E3" s="38" t="s">
        <v>201</v>
      </c>
      <c r="F3" s="38" t="s">
        <v>200</v>
      </c>
      <c r="I3" s="39" t="s">
        <v>202</v>
      </c>
      <c r="K3" s="3" t="str">
        <f aca="false">IF(D3="","",IF(E3="",D3,""))</f>
        <v/>
      </c>
      <c r="L3" s="3" t="str">
        <f aca="false">REPLACE(D4,1,2,"")</f>
        <v/>
      </c>
      <c r="O3" s="39"/>
    </row>
    <row r="4" customFormat="false" ht="12.75" hidden="false" customHeight="false" outlineLevel="0" collapsed="false">
      <c r="A4" s="3" t="n">
        <v>103</v>
      </c>
      <c r="B4" s="6" t="str">
        <f aca="false">IF('Plussring(A)'!B9="","",'Plussring(A)'!B9)</f>
        <v>Jüri Vahtra</v>
      </c>
      <c r="C4" s="6" t="str">
        <f aca="false">IF('Plussring(A)'!B11="","",'Plussring(A)'!B11)</f>
        <v>Marek Leemet</v>
      </c>
      <c r="D4" s="3" t="n">
        <v>2</v>
      </c>
      <c r="E4" s="38" t="s">
        <v>203</v>
      </c>
      <c r="F4" s="38" t="s">
        <v>204</v>
      </c>
      <c r="I4" s="39" t="s">
        <v>204</v>
      </c>
      <c r="K4" s="3" t="str">
        <f aca="false">IF(D4="","",IF(E4="",D4,""))</f>
        <v/>
      </c>
      <c r="O4" s="39"/>
    </row>
    <row r="5" customFormat="false" ht="12.75" hidden="false" customHeight="false" outlineLevel="0" collapsed="false">
      <c r="A5" s="3" t="n">
        <v>104</v>
      </c>
      <c r="B5" s="6" t="str">
        <f aca="false">IF('Plussring(A)'!B13="","",'Plussring(A)'!B13)</f>
        <v>Taivo Koitla</v>
      </c>
      <c r="C5" s="6" t="str">
        <f aca="false">IF('Plussring(A)'!B15="","",'Plussring(A)'!B15)</f>
        <v>Priit Eiver</v>
      </c>
      <c r="D5" s="3" t="n">
        <v>3</v>
      </c>
      <c r="E5" s="38" t="s">
        <v>205</v>
      </c>
      <c r="F5" s="38" t="s">
        <v>200</v>
      </c>
      <c r="I5" s="39" t="s">
        <v>198</v>
      </c>
      <c r="K5" s="3" t="str">
        <f aca="false">IF(D5="","",IF(E5="",D5,""))</f>
        <v/>
      </c>
      <c r="O5" s="39"/>
    </row>
    <row r="6" customFormat="false" ht="12.75" hidden="false" customHeight="false" outlineLevel="0" collapsed="false">
      <c r="A6" s="3" t="n">
        <v>105</v>
      </c>
      <c r="B6" s="6" t="str">
        <f aca="false">IF('Plussring(A)'!B17="","",'Plussring(A)'!B17)</f>
        <v>Allar Oviir</v>
      </c>
      <c r="C6" s="6" t="str">
        <f aca="false">IF('Plussring(A)'!B19="","",'Plussring(A)'!B19)</f>
        <v>Mängija 2</v>
      </c>
      <c r="E6" s="38" t="s">
        <v>206</v>
      </c>
      <c r="F6" s="38" t="s">
        <v>198</v>
      </c>
      <c r="K6" s="3" t="str">
        <f aca="false">IF(D6="","",IF(E6="",D6,""))</f>
        <v/>
      </c>
    </row>
    <row r="7" customFormat="false" ht="12.75" hidden="false" customHeight="false" outlineLevel="0" collapsed="false">
      <c r="A7" s="3" t="n">
        <v>106</v>
      </c>
      <c r="B7" s="6" t="str">
        <f aca="false">IF('Plussring(A)'!B21="","",'Plussring(A)'!B21)</f>
        <v>Käthlin Vahtel</v>
      </c>
      <c r="C7" s="6" t="str">
        <f aca="false">IF('Plussring(A)'!B23="","",'Plussring(A)'!B23)</f>
        <v>Ene Laur</v>
      </c>
      <c r="D7" s="3" t="n">
        <v>4</v>
      </c>
      <c r="E7" s="38" t="s">
        <v>207</v>
      </c>
      <c r="F7" s="38" t="s">
        <v>200</v>
      </c>
      <c r="K7" s="3" t="str">
        <f aca="false">IF(D7="","",IF(E7="",D7,""))</f>
        <v/>
      </c>
    </row>
    <row r="8" customFormat="false" ht="12.75" hidden="false" customHeight="false" outlineLevel="0" collapsed="false">
      <c r="A8" s="3" t="n">
        <v>107</v>
      </c>
      <c r="B8" s="6" t="str">
        <f aca="false">IF('Plussring(A)'!B25="","",'Plussring(A)'!B25)</f>
        <v>Erik Tõntson</v>
      </c>
      <c r="C8" s="6" t="str">
        <f aca="false">IF('Plussring(A)'!B27="","",'Plussring(A)'!B27)</f>
        <v>Kalev Puk</v>
      </c>
      <c r="D8" s="3" t="n">
        <v>5</v>
      </c>
      <c r="E8" s="38" t="s">
        <v>208</v>
      </c>
      <c r="F8" s="38" t="s">
        <v>202</v>
      </c>
      <c r="K8" s="3" t="str">
        <f aca="false">IF(D8="","",IF(E8="",D8,""))</f>
        <v/>
      </c>
    </row>
    <row r="9" customFormat="false" ht="12.75" hidden="false" customHeight="false" outlineLevel="0" collapsed="false">
      <c r="A9" s="3" t="n">
        <v>108</v>
      </c>
      <c r="B9" s="6" t="str">
        <f aca="false">IF('Plussring(A)'!B29="","",'Plussring(A)'!B29)</f>
        <v>Mängija 3</v>
      </c>
      <c r="C9" s="6" t="str">
        <f aca="false">IF('Plussring(A)'!B31="","",'Plussring(A)'!B31)</f>
        <v>Ants Hendrikson</v>
      </c>
      <c r="E9" s="38" t="s">
        <v>209</v>
      </c>
      <c r="F9" s="38" t="s">
        <v>198</v>
      </c>
      <c r="K9" s="3" t="str">
        <f aca="false">IF(D9="","",IF(E9="",D9,""))</f>
        <v/>
      </c>
    </row>
    <row r="10" customFormat="false" ht="12.75" hidden="false" customHeight="false" outlineLevel="0" collapsed="false">
      <c r="A10" s="3" t="n">
        <v>109</v>
      </c>
      <c r="B10" s="6" t="str">
        <f aca="false">IF('Plussring(A)'!B33="","",'Plussring(A)'!B33)</f>
        <v>Veiko Ristissaar</v>
      </c>
      <c r="C10" s="6" t="str">
        <f aca="false">IF('Plussring(A)'!B35="","",'Plussring(A)'!B35)</f>
        <v>Mängija 6</v>
      </c>
      <c r="E10" s="38" t="s">
        <v>210</v>
      </c>
      <c r="F10" s="38" t="s">
        <v>198</v>
      </c>
      <c r="K10" s="3" t="str">
        <f aca="false">IF(D10="","",IF(E10="",D10,""))</f>
        <v/>
      </c>
    </row>
    <row r="11" customFormat="false" ht="12.75" hidden="false" customHeight="false" outlineLevel="0" collapsed="false">
      <c r="A11" s="3" t="n">
        <v>110</v>
      </c>
      <c r="B11" s="6" t="str">
        <f aca="false">IF('Plussring(A)'!B37="","",'Plussring(A)'!B37)</f>
        <v>Toivo Uustalo</v>
      </c>
      <c r="C11" s="6" t="str">
        <f aca="false">IF('Plussring(A)'!B39="","",'Plussring(A)'!B39)</f>
        <v>Heino Vanker</v>
      </c>
      <c r="D11" s="3" t="n">
        <v>6</v>
      </c>
      <c r="E11" s="38" t="s">
        <v>211</v>
      </c>
      <c r="F11" s="38" t="s">
        <v>200</v>
      </c>
      <c r="K11" s="3" t="str">
        <f aca="false">IF(D11="","",IF(E11="",D11,""))</f>
        <v/>
      </c>
    </row>
    <row r="12" customFormat="false" ht="12.75" hidden="false" customHeight="false" outlineLevel="0" collapsed="false">
      <c r="A12" s="3" t="n">
        <v>111</v>
      </c>
      <c r="B12" s="6" t="str">
        <f aca="false">IF('Plussring(A)'!B41="","",'Plussring(A)'!B41)</f>
        <v>Marika Kotka</v>
      </c>
      <c r="C12" s="6" t="str">
        <f aca="false">IF('Plussring(A)'!B43="","",'Plussring(A)'!B43)</f>
        <v>Tiit Laur</v>
      </c>
      <c r="D12" s="3" t="n">
        <v>7</v>
      </c>
      <c r="E12" s="38" t="s">
        <v>212</v>
      </c>
      <c r="F12" s="38" t="s">
        <v>200</v>
      </c>
      <c r="K12" s="3" t="str">
        <f aca="false">IF(D12="","",IF(E12="",D12,""))</f>
        <v/>
      </c>
    </row>
    <row r="13" customFormat="false" ht="12.75" hidden="false" customHeight="false" outlineLevel="0" collapsed="false">
      <c r="A13" s="3" t="n">
        <v>112</v>
      </c>
      <c r="B13" s="6" t="str">
        <f aca="false">IF('Plussring(A)'!B45="","",'Plussring(A)'!B45)</f>
        <v>Rauno Lehtsalu</v>
      </c>
      <c r="C13" s="6" t="str">
        <f aca="false">IF('Plussring(A)'!B47="","",'Plussring(A)'!B47)</f>
        <v>Almar Rahuoja</v>
      </c>
      <c r="D13" s="3" t="n">
        <v>8</v>
      </c>
      <c r="E13" s="38" t="s">
        <v>213</v>
      </c>
      <c r="F13" s="38" t="s">
        <v>200</v>
      </c>
      <c r="K13" s="3" t="str">
        <f aca="false">IF(D13="","",IF(E13="",D13,""))</f>
        <v/>
      </c>
    </row>
    <row r="14" customFormat="false" ht="12.75" hidden="false" customHeight="false" outlineLevel="0" collapsed="false">
      <c r="A14" s="3" t="n">
        <v>113</v>
      </c>
      <c r="B14" s="6" t="str">
        <f aca="false">IF('Plussring(A)'!B49="","",'Plussring(A)'!B49)</f>
        <v>Ketrin Salumaa</v>
      </c>
      <c r="C14" s="6" t="str">
        <f aca="false">IF('Plussring(A)'!B51="","",'Plussring(A)'!B51)</f>
        <v>Oliver Gurski</v>
      </c>
      <c r="D14" s="3" t="n">
        <v>9</v>
      </c>
      <c r="E14" s="38" t="s">
        <v>214</v>
      </c>
      <c r="F14" s="38" t="s">
        <v>200</v>
      </c>
      <c r="K14" s="3" t="str">
        <f aca="false">IF(D14="","",IF(E14="",D14,""))</f>
        <v/>
      </c>
    </row>
    <row r="15" customFormat="false" ht="12.75" hidden="false" customHeight="false" outlineLevel="0" collapsed="false">
      <c r="A15" s="3" t="n">
        <v>114</v>
      </c>
      <c r="B15" s="6" t="str">
        <f aca="false">IF('Plussring(A)'!B53="","",'Plussring(A)'!B53)</f>
        <v>Taavi Miku</v>
      </c>
      <c r="C15" s="6" t="str">
        <f aca="false">IF('Plussring(A)'!B55="","",'Plussring(A)'!B55)</f>
        <v>Priidu Vaher</v>
      </c>
      <c r="D15" s="3" t="n">
        <v>10</v>
      </c>
      <c r="E15" s="38" t="s">
        <v>215</v>
      </c>
      <c r="F15" s="38" t="s">
        <v>200</v>
      </c>
      <c r="K15" s="3" t="str">
        <f aca="false">IF(D15="","",IF(E15="",D15,""))</f>
        <v/>
      </c>
    </row>
    <row r="16" customFormat="false" ht="12.75" hidden="false" customHeight="false" outlineLevel="0" collapsed="false">
      <c r="A16" s="3" t="n">
        <v>115</v>
      </c>
      <c r="B16" s="6" t="str">
        <f aca="false">IF('Plussring(A)'!B57="","",'Plussring(A)'!B57)</f>
        <v>Aimir Laidma</v>
      </c>
      <c r="C16" s="6" t="str">
        <f aca="false">IF('Plussring(A)'!B59="","",'Plussring(A)'!B59)</f>
        <v>Veljo Mõek</v>
      </c>
      <c r="D16" s="3" t="n">
        <v>9</v>
      </c>
      <c r="E16" s="38" t="s">
        <v>216</v>
      </c>
      <c r="F16" s="38" t="s">
        <v>202</v>
      </c>
      <c r="K16" s="3" t="str">
        <f aca="false">IF(D16="","",IF(E16="",D16,""))</f>
        <v/>
      </c>
    </row>
    <row r="17" customFormat="false" ht="12.75" hidden="false" customHeight="false" outlineLevel="0" collapsed="false">
      <c r="A17" s="3" t="n">
        <v>116</v>
      </c>
      <c r="B17" s="6" t="str">
        <f aca="false">IF('Plussring(A)'!B61="","",'Plussring(A)'!B61)</f>
        <v>Mängija 7</v>
      </c>
      <c r="C17" s="6" t="str">
        <f aca="false">IF('Plussring(A)'!B63="","",'Plussring(A)'!B63)</f>
        <v>Aksel Laks</v>
      </c>
      <c r="E17" s="38" t="s">
        <v>217</v>
      </c>
      <c r="F17" s="38" t="s">
        <v>198</v>
      </c>
      <c r="K17" s="3" t="str">
        <f aca="false">IF(D17="","",IF(E17="",D17,""))</f>
        <v/>
      </c>
    </row>
    <row r="18" customFormat="false" ht="12.75" hidden="false" customHeight="false" outlineLevel="0" collapsed="false">
      <c r="A18" s="3" t="n">
        <v>117</v>
      </c>
      <c r="B18" s="6" t="str">
        <f aca="false">IF('Plussring(B)'!B3="","",'Plussring(B)'!B3)</f>
        <v>Krister Erik Etulaid</v>
      </c>
      <c r="C18" s="6" t="str">
        <f aca="false">IF('Plussring(B)'!B5="","",'Plussring(B)'!B5)</f>
        <v>Mängija 8</v>
      </c>
      <c r="E18" s="38" t="s">
        <v>218</v>
      </c>
      <c r="F18" s="38" t="s">
        <v>198</v>
      </c>
      <c r="K18" s="3" t="str">
        <f aca="false">IF(D18="","",IF(E18="",D18,""))</f>
        <v/>
      </c>
    </row>
    <row r="19" customFormat="false" ht="12.75" hidden="false" customHeight="false" outlineLevel="0" collapsed="false">
      <c r="A19" s="3" t="n">
        <v>118</v>
      </c>
      <c r="B19" s="40" t="str">
        <f aca="false">IF('Plussring(B)'!B7="","",'Plussring(B)'!B7)</f>
        <v>Vladimir Sastin</v>
      </c>
      <c r="C19" s="6" t="str">
        <f aca="false">IF('Plussring(B)'!B9="","",'Plussring(B)'!B9)</f>
        <v>Lembit Laumets</v>
      </c>
      <c r="D19" s="3" t="n">
        <v>8</v>
      </c>
      <c r="E19" s="38" t="s">
        <v>219</v>
      </c>
      <c r="F19" s="38" t="s">
        <v>200</v>
      </c>
      <c r="K19" s="3" t="str">
        <f aca="false">IF(D19="","",IF(E19="",D19,""))</f>
        <v/>
      </c>
    </row>
    <row r="20" customFormat="false" ht="12.75" hidden="false" customHeight="false" outlineLevel="0" collapsed="false">
      <c r="A20" s="3" t="n">
        <v>119</v>
      </c>
      <c r="B20" s="6" t="str">
        <f aca="false">IF('Plussring(B)'!B11="","",'Plussring(B)'!B11)</f>
        <v>Raigo Rommot</v>
      </c>
      <c r="C20" s="6" t="str">
        <f aca="false">IF('Plussring(B)'!B13="","",'Plussring(B)'!B13)</f>
        <v>Romet Rättel</v>
      </c>
      <c r="D20" s="3" t="n">
        <v>3</v>
      </c>
      <c r="E20" s="38" t="s">
        <v>220</v>
      </c>
      <c r="F20" s="38" t="s">
        <v>200</v>
      </c>
      <c r="K20" s="3" t="str">
        <f aca="false">IF(D20="","",IF(E20="",D20,""))</f>
        <v/>
      </c>
    </row>
    <row r="21" customFormat="false" ht="12.75" hidden="false" customHeight="false" outlineLevel="0" collapsed="false">
      <c r="A21" s="3" t="n">
        <v>120</v>
      </c>
      <c r="B21" s="6" t="str">
        <f aca="false">IF('Plussring(B)'!B15="","",'Plussring(B)'!B15)</f>
        <v>Marten Vaher</v>
      </c>
      <c r="C21" s="6" t="str">
        <f aca="false">IF('Plussring(B)'!B17="","",'Plussring(B)'!B17)</f>
        <v>Jaanus Mölder</v>
      </c>
      <c r="D21" s="3" t="n">
        <v>4</v>
      </c>
      <c r="E21" s="38" t="s">
        <v>221</v>
      </c>
      <c r="F21" s="38" t="s">
        <v>200</v>
      </c>
      <c r="K21" s="3" t="str">
        <f aca="false">IF(D21="","",IF(E21="",D21,""))</f>
        <v/>
      </c>
    </row>
    <row r="22" customFormat="false" ht="12.75" hidden="false" customHeight="false" outlineLevel="0" collapsed="false">
      <c r="A22" s="3" t="n">
        <v>121</v>
      </c>
      <c r="B22" s="6" t="str">
        <f aca="false">IF('Plussring(B)'!B19="","",'Plussring(B)'!B19)</f>
        <v>Reino Ristissaar</v>
      </c>
      <c r="C22" s="6" t="str">
        <f aca="false">IF('Plussring(B)'!B21="","",'Plussring(B)'!B21)</f>
        <v>Malle Miilmann</v>
      </c>
      <c r="D22" s="3" t="n">
        <v>7</v>
      </c>
      <c r="E22" s="38" t="s">
        <v>222</v>
      </c>
      <c r="F22" s="38" t="s">
        <v>202</v>
      </c>
      <c r="K22" s="3" t="str">
        <f aca="false">IF(D22="","",IF(E22="",D22,""))</f>
        <v/>
      </c>
    </row>
    <row r="23" customFormat="false" ht="12.75" hidden="false" customHeight="false" outlineLevel="0" collapsed="false">
      <c r="A23" s="3" t="n">
        <v>122</v>
      </c>
      <c r="B23" s="6" t="str">
        <f aca="false">IF('Plussring(B)'!B23="","",'Plussring(B)'!B23)</f>
        <v>Arak Mihkel</v>
      </c>
      <c r="C23" s="6" t="str">
        <f aca="false">IF('Plussring(B)'!B25="","",'Plussring(B)'!B25)</f>
        <v>Mihkel Lasn</v>
      </c>
      <c r="D23" s="3" t="n">
        <v>10</v>
      </c>
      <c r="E23" s="38" t="s">
        <v>223</v>
      </c>
      <c r="F23" s="38" t="s">
        <v>200</v>
      </c>
      <c r="K23" s="3" t="str">
        <f aca="false">IF(D23="","",IF(E23="",D23,""))</f>
        <v/>
      </c>
    </row>
    <row r="24" customFormat="false" ht="12.75" hidden="false" customHeight="false" outlineLevel="0" collapsed="false">
      <c r="A24" s="3" t="n">
        <v>123</v>
      </c>
      <c r="B24" s="6" t="str">
        <f aca="false">IF('Plussring(B)'!B27="","",'Plussring(B)'!B27)</f>
        <v>Jaan Lepp</v>
      </c>
      <c r="C24" s="6" t="str">
        <f aca="false">IF('Plussring(B)'!B29="","",'Plussring(B)'!B29)</f>
        <v>Oleg Rättel</v>
      </c>
      <c r="D24" s="3" t="n">
        <v>1</v>
      </c>
      <c r="E24" s="38" t="s">
        <v>224</v>
      </c>
      <c r="F24" s="38" t="s">
        <v>200</v>
      </c>
      <c r="K24" s="3" t="str">
        <f aca="false">IF(D24="","",IF(E24="",D24,""))</f>
        <v/>
      </c>
    </row>
    <row r="25" customFormat="false" ht="12.75" hidden="false" customHeight="false" outlineLevel="0" collapsed="false">
      <c r="A25" s="3" t="n">
        <v>124</v>
      </c>
      <c r="B25" s="6" t="str">
        <f aca="false">IF('Plussring(B)'!B31="","",'Plussring(B)'!B31)</f>
        <v>Mängija 5</v>
      </c>
      <c r="C25" s="6" t="str">
        <f aca="false">IF('Plussring(B)'!B33="","",'Plussring(B)'!B33)</f>
        <v>Imre Korsen</v>
      </c>
      <c r="E25" s="38" t="s">
        <v>225</v>
      </c>
      <c r="F25" s="38" t="s">
        <v>198</v>
      </c>
      <c r="K25" s="3" t="str">
        <f aca="false">IF(D25="","",IF(E25="",D25,""))</f>
        <v/>
      </c>
    </row>
    <row r="26" customFormat="false" ht="12.75" hidden="false" customHeight="false" outlineLevel="0" collapsed="false">
      <c r="A26" s="3" t="n">
        <v>125</v>
      </c>
      <c r="B26" s="6" t="str">
        <f aca="false">IF('Plussring(B)'!B35="","",'Plussring(B)'!B35)</f>
        <v>Heino Kruusement</v>
      </c>
      <c r="C26" s="6" t="str">
        <f aca="false">IF('Plussring(B)'!B37="","",'Plussring(B)'!B37)</f>
        <v>Mängija 4</v>
      </c>
      <c r="E26" s="38" t="s">
        <v>226</v>
      </c>
      <c r="F26" s="38" t="s">
        <v>198</v>
      </c>
      <c r="K26" s="3" t="str">
        <f aca="false">IF(D26="","",IF(E26="",D26,""))</f>
        <v/>
      </c>
    </row>
    <row r="27" customFormat="false" ht="12.75" hidden="false" customHeight="false" outlineLevel="0" collapsed="false">
      <c r="A27" s="3" t="n">
        <v>126</v>
      </c>
      <c r="B27" s="6" t="str">
        <f aca="false">IF('Plussring(B)'!B39="","",'Plussring(B)'!B39)</f>
        <v>Iris Rajasaare</v>
      </c>
      <c r="C27" s="6" t="str">
        <f aca="false">IF('Plussring(B)'!B41="","",'Plussring(B)'!B41)</f>
        <v>Kalev Klais</v>
      </c>
      <c r="D27" s="3" t="n">
        <v>5</v>
      </c>
      <c r="E27" s="38" t="s">
        <v>227</v>
      </c>
      <c r="F27" s="38" t="s">
        <v>200</v>
      </c>
      <c r="K27" s="3" t="str">
        <f aca="false">IF(D27="","",IF(E27="",D27,""))</f>
        <v/>
      </c>
    </row>
    <row r="28" customFormat="false" ht="12.75" hidden="false" customHeight="false" outlineLevel="0" collapsed="false">
      <c r="A28" s="3" t="n">
        <v>127</v>
      </c>
      <c r="B28" s="6" t="str">
        <f aca="false">IF('Plussring(B)'!B43="","",'Plussring(B)'!B43)</f>
        <v>Maie Enni</v>
      </c>
      <c r="C28" s="6" t="str">
        <f aca="false">IF('Plussring(B)'!B45="","",'Plussring(B)'!B45)</f>
        <v>Erika  Seffer-Müller</v>
      </c>
      <c r="D28" s="3" t="n">
        <v>3</v>
      </c>
      <c r="E28" s="38" t="s">
        <v>228</v>
      </c>
      <c r="F28" s="38" t="s">
        <v>202</v>
      </c>
      <c r="K28" s="3" t="str">
        <f aca="false">IF(D28="","",IF(E28="",D28,""))</f>
        <v/>
      </c>
    </row>
    <row r="29" customFormat="false" ht="12.75" hidden="false" customHeight="false" outlineLevel="0" collapsed="false">
      <c r="A29" s="3" t="n">
        <v>128</v>
      </c>
      <c r="B29" s="6" t="str">
        <f aca="false">IF('Plussring(B)'!B47="","",'Plussring(B)'!B47)</f>
        <v>Mängija 1</v>
      </c>
      <c r="C29" s="6" t="str">
        <f aca="false">IF('Plussring(B)'!B49="","",'Plussring(B)'!B49)</f>
        <v>Ardi Mets</v>
      </c>
      <c r="E29" s="38" t="s">
        <v>229</v>
      </c>
      <c r="F29" s="38" t="s">
        <v>198</v>
      </c>
      <c r="K29" s="3" t="str">
        <f aca="false">IF(D29="","",IF(E29="",D29,""))</f>
        <v/>
      </c>
    </row>
    <row r="30" customFormat="false" ht="12.75" hidden="false" customHeight="false" outlineLevel="0" collapsed="false">
      <c r="A30" s="3" t="n">
        <v>129</v>
      </c>
      <c r="B30" s="6" t="str">
        <f aca="false">IF('Plussring(B)'!B51="","",'Plussring(B)'!B51)</f>
        <v>Riho Strazev</v>
      </c>
      <c r="C30" s="6" t="str">
        <f aca="false">IF('Plussring(B)'!B53="","",'Plussring(B)'!B53)</f>
        <v>Tõnu Kleesmann</v>
      </c>
      <c r="D30" s="3" t="n">
        <v>6</v>
      </c>
      <c r="E30" s="38" t="s">
        <v>36</v>
      </c>
      <c r="F30" s="38" t="s">
        <v>200</v>
      </c>
      <c r="K30" s="3" t="str">
        <f aca="false">IF(D30="","",IF(E30="",D30,""))</f>
        <v/>
      </c>
    </row>
    <row r="31" customFormat="false" ht="12.75" hidden="false" customHeight="false" outlineLevel="0" collapsed="false">
      <c r="A31" s="3" t="n">
        <v>130</v>
      </c>
      <c r="B31" s="6" t="str">
        <f aca="false">IF('Plussring(B)'!B55="","",'Plussring(B)'!B55)</f>
        <v>Aimar Välja</v>
      </c>
      <c r="C31" s="6" t="str">
        <f aca="false">IF('Plussring(B)'!B57="","",'Plussring(B)'!B57)</f>
        <v>Siim Arak</v>
      </c>
      <c r="D31" s="3" t="n">
        <v>4</v>
      </c>
      <c r="E31" s="38" t="s">
        <v>230</v>
      </c>
      <c r="F31" s="38" t="s">
        <v>202</v>
      </c>
      <c r="K31" s="3" t="str">
        <f aca="false">IF(D31="","",IF(E31="",D31,""))</f>
        <v/>
      </c>
    </row>
    <row r="32" customFormat="false" ht="12.75" hidden="false" customHeight="false" outlineLevel="0" collapsed="false">
      <c r="A32" s="3" t="n">
        <v>131</v>
      </c>
      <c r="B32" s="6" t="str">
        <f aca="false">IF('Plussring(B)'!B59="","",'Plussring(B)'!B59)</f>
        <v>Raivo Roots</v>
      </c>
      <c r="C32" s="6" t="str">
        <f aca="false">IF('Plussring(B)'!B61="","",'Plussring(B)'!B61)</f>
        <v>Heiki Hansar</v>
      </c>
      <c r="D32" s="3" t="n">
        <v>8</v>
      </c>
      <c r="E32" s="38" t="s">
        <v>231</v>
      </c>
      <c r="F32" s="38" t="s">
        <v>202</v>
      </c>
      <c r="K32" s="3" t="str">
        <f aca="false">IF(D32="","",IF(E32="",D32,""))</f>
        <v/>
      </c>
    </row>
    <row r="33" customFormat="false" ht="12.75" hidden="false" customHeight="false" outlineLevel="0" collapsed="false">
      <c r="A33" s="3" t="n">
        <v>132</v>
      </c>
      <c r="B33" s="6" t="str">
        <f aca="false">IF('Plussring(B)'!B63="","",'Plussring(B)'!B63)</f>
        <v>Mängija 9</v>
      </c>
      <c r="C33" s="6" t="str">
        <f aca="false">IF('Plussring(B)'!B65="","",'Plussring(B)'!B65)</f>
        <v>Andres Somer</v>
      </c>
      <c r="E33" s="38" t="s">
        <v>232</v>
      </c>
      <c r="F33" s="38" t="s">
        <v>198</v>
      </c>
      <c r="H33" s="3" t="s">
        <v>233</v>
      </c>
      <c r="K33" s="3" t="str">
        <f aca="false">IF(D33="","",IF(E33="",D33,""))</f>
        <v/>
      </c>
    </row>
    <row r="34" customFormat="false" ht="12.75" hidden="false" customHeight="false" outlineLevel="0" collapsed="false">
      <c r="A34" s="3" t="n">
        <v>133</v>
      </c>
      <c r="B34" s="6" t="str">
        <f aca="false">IF('Plussring(A)'!E2="","",'Plussring(A)'!E2)</f>
        <v>Taago Puntso</v>
      </c>
      <c r="C34" s="6" t="str">
        <f aca="false">IF('Plussring(A)'!E6="","",'Plussring(A)'!E6)</f>
        <v>Vahur Männa</v>
      </c>
      <c r="D34" s="3" t="n">
        <v>10</v>
      </c>
      <c r="E34" s="38" t="s">
        <v>197</v>
      </c>
      <c r="F34" s="38" t="s">
        <v>200</v>
      </c>
      <c r="K34" s="3" t="str">
        <f aca="false">IF(D34="","",IF(E34="",D34,""))</f>
        <v/>
      </c>
    </row>
    <row r="35" customFormat="false" ht="12.75" hidden="false" customHeight="false" outlineLevel="0" collapsed="false">
      <c r="A35" s="3" t="n">
        <v>134</v>
      </c>
      <c r="B35" s="6" t="str">
        <f aca="false">IF('Plussring(A)'!E10="","",'Plussring(A)'!E10)</f>
        <v>Jüri Vahtra</v>
      </c>
      <c r="C35" s="6" t="str">
        <f aca="false">IF('Plussring(A)'!E14="","",'Plussring(A)'!E14)</f>
        <v>Priit Eiver</v>
      </c>
      <c r="D35" s="3" t="n">
        <v>4</v>
      </c>
      <c r="E35" s="38" t="s">
        <v>203</v>
      </c>
      <c r="F35" s="38" t="s">
        <v>204</v>
      </c>
      <c r="K35" s="3" t="str">
        <f aca="false">IF(D35="","",IF(E35="",D35,""))</f>
        <v/>
      </c>
    </row>
    <row r="36" customFormat="false" ht="12.75" hidden="false" customHeight="false" outlineLevel="0" collapsed="false">
      <c r="A36" s="3" t="n">
        <v>135</v>
      </c>
      <c r="B36" s="6" t="str">
        <f aca="false">IF('Plussring(A)'!E18="","",'Plussring(A)'!E18)</f>
        <v>Allar Oviir</v>
      </c>
      <c r="C36" s="6" t="str">
        <f aca="false">IF('Plussring(A)'!E22="","",'Plussring(A)'!E22)</f>
        <v>Ene Laur</v>
      </c>
      <c r="D36" s="3" t="n">
        <v>5</v>
      </c>
      <c r="E36" s="38" t="s">
        <v>206</v>
      </c>
      <c r="F36" s="38" t="s">
        <v>200</v>
      </c>
      <c r="K36" s="3" t="str">
        <f aca="false">IF(D36="","",IF(E36="",D36,""))</f>
        <v/>
      </c>
    </row>
    <row r="37" customFormat="false" ht="12.75" hidden="false" customHeight="false" outlineLevel="0" collapsed="false">
      <c r="A37" s="3" t="n">
        <v>136</v>
      </c>
      <c r="B37" s="6" t="str">
        <f aca="false">IF('Plussring(A)'!E26="","",'Plussring(A)'!E26)</f>
        <v>Kalev Puk</v>
      </c>
      <c r="C37" s="6" t="str">
        <f aca="false">IF('Plussring(A)'!E30="","",'Plussring(A)'!E30)</f>
        <v>Ants Hendrikson</v>
      </c>
      <c r="D37" s="3" t="n">
        <v>9</v>
      </c>
      <c r="E37" s="38" t="s">
        <v>209</v>
      </c>
      <c r="F37" s="38" t="s">
        <v>200</v>
      </c>
      <c r="K37" s="3" t="str">
        <f aca="false">IF(D37="","",IF(E37="",D37,""))</f>
        <v/>
      </c>
    </row>
    <row r="38" customFormat="false" ht="12.75" hidden="false" customHeight="false" outlineLevel="0" collapsed="false">
      <c r="A38" s="3" t="n">
        <v>137</v>
      </c>
      <c r="B38" s="6" t="str">
        <f aca="false">IF('Plussring(A)'!E34="","",'Plussring(A)'!E34)</f>
        <v>Veiko Ristissaar</v>
      </c>
      <c r="C38" s="6" t="str">
        <f aca="false">IF('Plussring(A)'!E38="","",'Plussring(A)'!E38)</f>
        <v>Heino Vanker</v>
      </c>
      <c r="D38" s="3" t="n">
        <v>2</v>
      </c>
      <c r="E38" s="38" t="s">
        <v>210</v>
      </c>
      <c r="F38" s="38" t="s">
        <v>200</v>
      </c>
      <c r="K38" s="3" t="str">
        <f aca="false">IF(D38="","",IF(E38="",D38,""))</f>
        <v/>
      </c>
    </row>
    <row r="39" customFormat="false" ht="12.75" hidden="false" customHeight="false" outlineLevel="0" collapsed="false">
      <c r="A39" s="3" t="n">
        <v>138</v>
      </c>
      <c r="B39" s="6" t="str">
        <f aca="false">IF('Plussring(A)'!E42="","",'Plussring(A)'!E42)</f>
        <v>Marika Kotka</v>
      </c>
      <c r="C39" s="6" t="str">
        <f aca="false">IF('Plussring(A)'!E46="","",'Plussring(A)'!E46)</f>
        <v>Almar Rahuoja</v>
      </c>
      <c r="D39" s="3" t="n">
        <v>7</v>
      </c>
      <c r="E39" s="38" t="s">
        <v>213</v>
      </c>
      <c r="F39" s="38" t="s">
        <v>204</v>
      </c>
      <c r="K39" s="3" t="str">
        <f aca="false">IF(D39="","",IF(E39="",D39,""))</f>
        <v/>
      </c>
    </row>
    <row r="40" customFormat="false" ht="12.75" hidden="false" customHeight="false" outlineLevel="0" collapsed="false">
      <c r="A40" s="3" t="n">
        <v>139</v>
      </c>
      <c r="B40" s="6" t="str">
        <f aca="false">IF('Plussring(A)'!E50="","",'Plussring(A)'!E50)</f>
        <v>Ketrin Salumaa</v>
      </c>
      <c r="C40" s="6" t="str">
        <f aca="false">IF('Plussring(A)'!E54="","",'Plussring(A)'!E54)</f>
        <v>Priidu Vaher</v>
      </c>
      <c r="D40" s="3" t="n">
        <v>1</v>
      </c>
      <c r="E40" s="38" t="s">
        <v>214</v>
      </c>
      <c r="F40" s="38" t="s">
        <v>202</v>
      </c>
      <c r="K40" s="3" t="str">
        <f aca="false">IF(D40="","",IF(E40="",D40,""))</f>
        <v/>
      </c>
    </row>
    <row r="41" customFormat="false" ht="12.75" hidden="false" customHeight="false" outlineLevel="0" collapsed="false">
      <c r="A41" s="3" t="n">
        <v>140</v>
      </c>
      <c r="B41" s="6" t="str">
        <f aca="false">IF('Plussring(A)'!E58="","",'Plussring(A)'!E58)</f>
        <v>Veljo Mõek</v>
      </c>
      <c r="C41" s="6" t="str">
        <f aca="false">IF('Plussring(A)'!E62="","",'Plussring(A)'!E62)</f>
        <v>Aksel Laks</v>
      </c>
      <c r="D41" s="3" t="n">
        <v>6</v>
      </c>
      <c r="E41" s="38" t="s">
        <v>217</v>
      </c>
      <c r="F41" s="38" t="s">
        <v>200</v>
      </c>
      <c r="K41" s="3" t="str">
        <f aca="false">IF(D41="","",IF(E41="",D41,""))</f>
        <v/>
      </c>
    </row>
    <row r="42" customFormat="false" ht="12.75" hidden="false" customHeight="false" outlineLevel="0" collapsed="false">
      <c r="A42" s="3" t="n">
        <v>141</v>
      </c>
      <c r="B42" s="6" t="str">
        <f aca="false">IF('Plussring(B)'!E4="","",'Plussring(B)'!E4)</f>
        <v>Krister Erik Etulaid</v>
      </c>
      <c r="C42" s="6" t="str">
        <f aca="false">IF('Plussring(B)'!E8="","",'Plussring(B)'!E8)</f>
        <v>Vladimir Sastin</v>
      </c>
      <c r="D42" s="3" t="n">
        <v>6</v>
      </c>
      <c r="E42" s="38" t="s">
        <v>218</v>
      </c>
      <c r="F42" s="38" t="s">
        <v>202</v>
      </c>
      <c r="K42" s="3" t="str">
        <f aca="false">IF(D42="","",IF(E42="",D42,""))</f>
        <v/>
      </c>
    </row>
    <row r="43" customFormat="false" ht="12.75" hidden="false" customHeight="false" outlineLevel="0" collapsed="false">
      <c r="A43" s="3" t="n">
        <v>142</v>
      </c>
      <c r="B43" s="6" t="str">
        <f aca="false">IF('Plussring(B)'!E12="","",'Plussring(B)'!E12)</f>
        <v>Raigo Rommot</v>
      </c>
      <c r="C43" s="6" t="str">
        <f aca="false">IF('Plussring(B)'!E16="","",'Plussring(B)'!E16)</f>
        <v>Jaanus Mölder</v>
      </c>
      <c r="D43" s="3" t="n">
        <v>3</v>
      </c>
      <c r="E43" s="38" t="s">
        <v>221</v>
      </c>
      <c r="F43" s="38" t="s">
        <v>204</v>
      </c>
      <c r="K43" s="3" t="str">
        <f aca="false">IF(D43="","",IF(E43="",D43,""))</f>
        <v/>
      </c>
    </row>
    <row r="44" customFormat="false" ht="12.75" hidden="false" customHeight="false" outlineLevel="0" collapsed="false">
      <c r="A44" s="3" t="n">
        <v>143</v>
      </c>
      <c r="B44" s="6" t="str">
        <f aca="false">IF('Plussring(B)'!E20="","",'Plussring(B)'!E20)</f>
        <v>Reino Ristissaar</v>
      </c>
      <c r="C44" s="6" t="str">
        <f aca="false">IF('Plussring(B)'!E24="","",'Plussring(B)'!E24)</f>
        <v>Mihkel Lasn</v>
      </c>
      <c r="D44" s="3" t="n">
        <v>9</v>
      </c>
      <c r="E44" s="38" t="s">
        <v>222</v>
      </c>
      <c r="F44" s="38" t="s">
        <v>200</v>
      </c>
      <c r="K44" s="3" t="str">
        <f aca="false">IF(D44="","",IF(E44="",D44,""))</f>
        <v/>
      </c>
    </row>
    <row r="45" customFormat="false" ht="12.75" hidden="false" customHeight="false" outlineLevel="0" collapsed="false">
      <c r="A45" s="3" t="n">
        <v>144</v>
      </c>
      <c r="B45" s="6" t="str">
        <f aca="false">IF('Plussring(B)'!E28="","",'Plussring(B)'!E28)</f>
        <v>Jaan Lepp</v>
      </c>
      <c r="C45" s="6" t="str">
        <f aca="false">IF('Plussring(B)'!E32="","",'Plussring(B)'!E32)</f>
        <v>Imre Korsen</v>
      </c>
      <c r="D45" s="3" t="n">
        <v>5</v>
      </c>
      <c r="E45" s="38" t="s">
        <v>225</v>
      </c>
      <c r="F45" s="38" t="s">
        <v>200</v>
      </c>
      <c r="K45" s="3" t="str">
        <f aca="false">IF(D45="","",IF(E45="",D45,""))</f>
        <v/>
      </c>
    </row>
    <row r="46" customFormat="false" ht="12.75" hidden="false" customHeight="false" outlineLevel="0" collapsed="false">
      <c r="A46" s="3" t="n">
        <v>145</v>
      </c>
      <c r="B46" s="6" t="str">
        <f aca="false">IF('Plussring(B)'!E36="","",'Plussring(B)'!E36)</f>
        <v>Heino Kruusement</v>
      </c>
      <c r="C46" s="6" t="str">
        <f aca="false">IF('Plussring(B)'!E40="","",'Plussring(B)'!E40)</f>
        <v>Kalev Klais</v>
      </c>
      <c r="D46" s="3" t="n">
        <v>2</v>
      </c>
      <c r="E46" s="38" t="s">
        <v>227</v>
      </c>
      <c r="F46" s="38" t="s">
        <v>202</v>
      </c>
      <c r="K46" s="3" t="str">
        <f aca="false">IF(D46="","",IF(E46="",D46,""))</f>
        <v/>
      </c>
    </row>
    <row r="47" customFormat="false" ht="12.75" hidden="false" customHeight="false" outlineLevel="0" collapsed="false">
      <c r="A47" s="3" t="n">
        <v>146</v>
      </c>
      <c r="B47" s="6" t="str">
        <f aca="false">IF('Plussring(B)'!E44="","",'Plussring(B)'!E44)</f>
        <v>Maie Enni</v>
      </c>
      <c r="C47" s="6" t="str">
        <f aca="false">IF('Plussring(B)'!E48="","",'Plussring(B)'!E48)</f>
        <v>Ardi Mets</v>
      </c>
      <c r="D47" s="3" t="n">
        <v>8</v>
      </c>
      <c r="E47" s="38" t="s">
        <v>229</v>
      </c>
      <c r="F47" s="38" t="s">
        <v>202</v>
      </c>
      <c r="K47" s="3" t="str">
        <f aca="false">IF(D47="","",IF(E47="",D47,""))</f>
        <v/>
      </c>
    </row>
    <row r="48" customFormat="false" ht="12.75" hidden="false" customHeight="false" outlineLevel="0" collapsed="false">
      <c r="A48" s="3" t="n">
        <v>147</v>
      </c>
      <c r="B48" s="6" t="str">
        <f aca="false">IF('Plussring(B)'!E52="","",'Plussring(B)'!E52)</f>
        <v>Riho Strazev</v>
      </c>
      <c r="C48" s="6" t="str">
        <f aca="false">IF('Plussring(B)'!E56="","",'Plussring(B)'!E56)</f>
        <v>Aimar Välja</v>
      </c>
      <c r="D48" s="3" t="n">
        <v>1</v>
      </c>
      <c r="E48" s="38" t="s">
        <v>36</v>
      </c>
      <c r="F48" s="38" t="s">
        <v>204</v>
      </c>
      <c r="K48" s="3" t="str">
        <f aca="false">IF(D48="","",IF(E48="",D48,""))</f>
        <v/>
      </c>
    </row>
    <row r="49" customFormat="false" ht="12.75" hidden="false" customHeight="false" outlineLevel="0" collapsed="false">
      <c r="A49" s="3" t="n">
        <v>148</v>
      </c>
      <c r="B49" s="6" t="str">
        <f aca="false">IF('Plussring(B)'!E60="","",'Plussring(B)'!E60)</f>
        <v>Raivo Roots</v>
      </c>
      <c r="C49" s="6" t="str">
        <f aca="false">IF('Plussring(B)'!E64="","",'Plussring(B)'!E64)</f>
        <v>Andres Somer</v>
      </c>
      <c r="D49" s="3" t="n">
        <v>5</v>
      </c>
      <c r="E49" s="38" t="s">
        <v>232</v>
      </c>
      <c r="F49" s="38" t="s">
        <v>200</v>
      </c>
      <c r="K49" s="3" t="str">
        <f aca="false">IF(D49="","",IF(E49="",D49,""))</f>
        <v/>
      </c>
    </row>
    <row r="50" customFormat="false" ht="12.75" hidden="false" customHeight="false" outlineLevel="0" collapsed="false">
      <c r="A50" s="3" t="n">
        <v>149</v>
      </c>
      <c r="B50" s="6" t="str">
        <f aca="false">IF(Miinusring!B4="","",Miinusring!B4)</f>
        <v>Mängija 10</v>
      </c>
      <c r="C50" s="6" t="str">
        <f aca="false">IF(Miinusring!B6="","",Miinusring!B6)</f>
        <v>Kristi Kruusimaa</v>
      </c>
      <c r="E50" s="38" t="s">
        <v>234</v>
      </c>
      <c r="F50" s="38" t="s">
        <v>198</v>
      </c>
      <c r="K50" s="3" t="str">
        <f aca="false">IF(D50="","",IF(E50="",D50,""))</f>
        <v/>
      </c>
    </row>
    <row r="51" customFormat="false" ht="12.75" hidden="false" customHeight="false" outlineLevel="0" collapsed="false">
      <c r="A51" s="3" t="n">
        <v>150</v>
      </c>
      <c r="B51" s="6" t="str">
        <f aca="false">IF(Miinusring!B8="","",Miinusring!B8)</f>
        <v>Marek Leemet</v>
      </c>
      <c r="C51" s="6" t="str">
        <f aca="false">IF(Miinusring!B10="","",Miinusring!B10)</f>
        <v>Taivo Koitla</v>
      </c>
      <c r="D51" s="3" t="n">
        <v>10</v>
      </c>
      <c r="E51" s="38" t="s">
        <v>235</v>
      </c>
      <c r="F51" s="38" t="s">
        <v>200</v>
      </c>
      <c r="K51" s="3" t="str">
        <f aca="false">IF(D51="","",IF(E51="",D51,""))</f>
        <v/>
      </c>
    </row>
    <row r="52" customFormat="false" ht="12.75" hidden="false" customHeight="false" outlineLevel="0" collapsed="false">
      <c r="A52" s="3" t="n">
        <v>151</v>
      </c>
      <c r="B52" s="6" t="str">
        <f aca="false">IF(Miinusring!B12="","",Miinusring!B12)</f>
        <v>Mängija 2</v>
      </c>
      <c r="C52" s="6" t="str">
        <f aca="false">IF(Miinusring!B14="","",Miinusring!B14)</f>
        <v>Käthlin Vahtel</v>
      </c>
      <c r="E52" s="38" t="s">
        <v>236</v>
      </c>
      <c r="F52" s="38" t="s">
        <v>198</v>
      </c>
      <c r="K52" s="3" t="str">
        <f aca="false">IF(D52="","",IF(E52="",D52,""))</f>
        <v/>
      </c>
    </row>
    <row r="53" customFormat="false" ht="12.75" hidden="false" customHeight="false" outlineLevel="0" collapsed="false">
      <c r="A53" s="3" t="n">
        <v>152</v>
      </c>
      <c r="B53" s="6" t="str">
        <f aca="false">IF(Miinusring!B16="","",Miinusring!B16)</f>
        <v>Erik Tõntson</v>
      </c>
      <c r="C53" s="6" t="str">
        <f aca="false">IF(Miinusring!B18="","",Miinusring!B18)</f>
        <v>Mängija 3</v>
      </c>
      <c r="E53" s="38" t="s">
        <v>237</v>
      </c>
      <c r="F53" s="38" t="s">
        <v>198</v>
      </c>
      <c r="K53" s="3" t="str">
        <f aca="false">IF(D53="","",IF(E53="",D53,""))</f>
        <v/>
      </c>
    </row>
    <row r="54" customFormat="false" ht="12.75" hidden="false" customHeight="false" outlineLevel="0" collapsed="false">
      <c r="A54" s="3" t="n">
        <v>153</v>
      </c>
      <c r="B54" s="6" t="str">
        <f aca="false">IF(Miinusring!B20="","",Miinusring!B20)</f>
        <v>Mängija 6</v>
      </c>
      <c r="C54" s="6" t="str">
        <f aca="false">IF(Miinusring!B22="","",Miinusring!B22)</f>
        <v>Toivo Uustalo</v>
      </c>
      <c r="E54" s="38" t="s">
        <v>238</v>
      </c>
      <c r="F54" s="38" t="s">
        <v>198</v>
      </c>
      <c r="K54" s="3" t="str">
        <f aca="false">IF(D54="","",IF(E54="",D54,""))</f>
        <v/>
      </c>
    </row>
    <row r="55" customFormat="false" ht="12.75" hidden="false" customHeight="false" outlineLevel="0" collapsed="false">
      <c r="A55" s="3" t="n">
        <v>154</v>
      </c>
      <c r="B55" s="6" t="str">
        <f aca="false">IF(Miinusring!B24="","",Miinusring!B24)</f>
        <v>Tiit Laur</v>
      </c>
      <c r="C55" s="6" t="str">
        <f aca="false">IF(Miinusring!B26="","",Miinusring!B26)</f>
        <v>Rauno Lehtsalu</v>
      </c>
      <c r="D55" s="3" t="n">
        <v>10</v>
      </c>
      <c r="E55" s="38" t="s">
        <v>239</v>
      </c>
      <c r="F55" s="38" t="s">
        <v>200</v>
      </c>
      <c r="K55" s="3" t="str">
        <f aca="false">IF(D55="","",IF(E55="",D55,""))</f>
        <v/>
      </c>
    </row>
    <row r="56" customFormat="false" ht="12.75" hidden="false" customHeight="false" outlineLevel="0" collapsed="false">
      <c r="A56" s="3" t="n">
        <v>155</v>
      </c>
      <c r="B56" s="6" t="str">
        <f aca="false">IF(Miinusring!B28="","",Miinusring!B28)</f>
        <v>Oliver Gurski</v>
      </c>
      <c r="C56" s="6" t="str">
        <f aca="false">IF(Miinusring!B30="","",Miinusring!B30)</f>
        <v>Taavi Miku</v>
      </c>
      <c r="D56" s="3" t="n">
        <v>9</v>
      </c>
      <c r="E56" s="38" t="s">
        <v>240</v>
      </c>
      <c r="F56" s="38" t="s">
        <v>200</v>
      </c>
      <c r="K56" s="3" t="str">
        <f aca="false">IF(D56="","",IF(E56="",D56,""))</f>
        <v/>
      </c>
    </row>
    <row r="57" customFormat="false" ht="12.75" hidden="false" customHeight="false" outlineLevel="0" collapsed="false">
      <c r="A57" s="3" t="n">
        <v>156</v>
      </c>
      <c r="B57" s="6" t="str">
        <f aca="false">IF(Miinusring!B32="","",Miinusring!B32)</f>
        <v>Aimir Laidma</v>
      </c>
      <c r="C57" s="6" t="str">
        <f aca="false">IF(Miinusring!B34="","",Miinusring!B34)</f>
        <v>Mängija 7</v>
      </c>
      <c r="E57" s="38" t="s">
        <v>241</v>
      </c>
      <c r="F57" s="38" t="s">
        <v>198</v>
      </c>
      <c r="K57" s="3" t="str">
        <f aca="false">IF(D57="","",IF(E57="",D57,""))</f>
        <v/>
      </c>
    </row>
    <row r="58" customFormat="false" ht="12.75" hidden="false" customHeight="false" outlineLevel="0" collapsed="false">
      <c r="A58" s="3" t="n">
        <v>157</v>
      </c>
      <c r="B58" s="6" t="str">
        <f aca="false">IF(Miinusring!B36="","",Miinusring!B36)</f>
        <v>Mängija 8</v>
      </c>
      <c r="C58" s="6" t="str">
        <f aca="false">IF(Miinusring!B38="","",Miinusring!B38)</f>
        <v>Lembit Laumets</v>
      </c>
      <c r="E58" s="38" t="s">
        <v>242</v>
      </c>
      <c r="F58" s="38" t="s">
        <v>198</v>
      </c>
      <c r="K58" s="3" t="str">
        <f aca="false">IF(D58="","",IF(E58="",D58,""))</f>
        <v/>
      </c>
    </row>
    <row r="59" customFormat="false" ht="12.75" hidden="false" customHeight="false" outlineLevel="0" collapsed="false">
      <c r="A59" s="3" t="n">
        <v>158</v>
      </c>
      <c r="B59" s="6" t="str">
        <f aca="false">IF(Miinusring!B40="","",Miinusring!B40)</f>
        <v>Romet Rättel</v>
      </c>
      <c r="C59" s="6" t="str">
        <f aca="false">IF(Miinusring!B42="","",Miinusring!B42)</f>
        <v>Marten Vaher</v>
      </c>
      <c r="D59" s="3" t="n">
        <v>7</v>
      </c>
      <c r="E59" s="38" t="s">
        <v>243</v>
      </c>
      <c r="F59" s="38" t="s">
        <v>200</v>
      </c>
      <c r="K59" s="3" t="str">
        <f aca="false">IF(D59="","",IF(E59="",D59,""))</f>
        <v/>
      </c>
    </row>
    <row r="60" customFormat="false" ht="12.75" hidden="false" customHeight="false" outlineLevel="0" collapsed="false">
      <c r="A60" s="3" t="n">
        <v>159</v>
      </c>
      <c r="B60" s="6" t="str">
        <f aca="false">IF(Miinusring!B44="","",Miinusring!B44)</f>
        <v>Malle Miilmann</v>
      </c>
      <c r="C60" s="6" t="str">
        <f aca="false">IF(Miinusring!B46="","",Miinusring!B46)</f>
        <v>Arak Mihkel</v>
      </c>
      <c r="D60" s="3" t="n">
        <v>6</v>
      </c>
      <c r="E60" s="38" t="s">
        <v>244</v>
      </c>
      <c r="F60" s="38" t="s">
        <v>200</v>
      </c>
      <c r="K60" s="3" t="str">
        <f aca="false">IF(D60="","",IF(E60="",D60,""))</f>
        <v/>
      </c>
    </row>
    <row r="61" customFormat="false" ht="12.75" hidden="false" customHeight="false" outlineLevel="0" collapsed="false">
      <c r="A61" s="3" t="n">
        <v>160</v>
      </c>
      <c r="B61" s="6" t="str">
        <f aca="false">IF(Miinusring!B48="","",Miinusring!B48)</f>
        <v>Oleg Rättel</v>
      </c>
      <c r="C61" s="6" t="str">
        <f aca="false">IF(Miinusring!B50="","",Miinusring!B50)</f>
        <v>Mängija 5</v>
      </c>
      <c r="E61" s="38" t="s">
        <v>245</v>
      </c>
      <c r="F61" s="38" t="s">
        <v>198</v>
      </c>
      <c r="K61" s="3" t="str">
        <f aca="false">IF(D61="","",IF(E61="",D61,""))</f>
        <v/>
      </c>
    </row>
    <row r="62" customFormat="false" ht="12.75" hidden="false" customHeight="false" outlineLevel="0" collapsed="false">
      <c r="A62" s="3" t="n">
        <v>161</v>
      </c>
      <c r="B62" s="6" t="str">
        <f aca="false">IF(Miinusring!B52="","",Miinusring!B52)</f>
        <v>Mängija 4</v>
      </c>
      <c r="C62" s="6" t="str">
        <f aca="false">IF(Miinusring!B54="","",Miinusring!B54)</f>
        <v>Iris Rajasaare</v>
      </c>
      <c r="E62" s="38" t="s">
        <v>246</v>
      </c>
      <c r="F62" s="38" t="s">
        <v>198</v>
      </c>
      <c r="K62" s="3" t="str">
        <f aca="false">IF(D62="","",IF(E62="",D62,""))</f>
        <v/>
      </c>
    </row>
    <row r="63" customFormat="false" ht="12.75" hidden="false" customHeight="false" outlineLevel="0" collapsed="false">
      <c r="A63" s="3" t="n">
        <v>162</v>
      </c>
      <c r="B63" s="6" t="str">
        <f aca="false">IF(Miinusring!B56="","",Miinusring!B56)</f>
        <v>Erika  Seffer-Müller</v>
      </c>
      <c r="C63" s="6" t="str">
        <f aca="false">IF(Miinusring!B58="","",Miinusring!B58)</f>
        <v>Mängija 1</v>
      </c>
      <c r="E63" s="38" t="s">
        <v>247</v>
      </c>
      <c r="F63" s="38" t="s">
        <v>198</v>
      </c>
      <c r="K63" s="3" t="str">
        <f aca="false">IF(D63="","",IF(E63="",D63,""))</f>
        <v/>
      </c>
    </row>
    <row r="64" customFormat="false" ht="12.75" hidden="false" customHeight="false" outlineLevel="0" collapsed="false">
      <c r="A64" s="3" t="n">
        <v>163</v>
      </c>
      <c r="B64" s="6" t="str">
        <f aca="false">IF(Miinusring!B60="","",Miinusring!B60)</f>
        <v>Tõnu Kleesmann</v>
      </c>
      <c r="C64" s="6" t="str">
        <f aca="false">IF(Miinusring!B62="","",Miinusring!B62)</f>
        <v>Siim Arak</v>
      </c>
      <c r="D64" s="3" t="n">
        <v>10</v>
      </c>
      <c r="E64" s="38" t="s">
        <v>248</v>
      </c>
      <c r="F64" s="38" t="s">
        <v>200</v>
      </c>
      <c r="K64" s="3" t="str">
        <f aca="false">IF(D64="","",IF(E64="",D64,""))</f>
        <v/>
      </c>
    </row>
    <row r="65" customFormat="false" ht="12.75" hidden="false" customHeight="false" outlineLevel="0" collapsed="false">
      <c r="A65" s="3" t="n">
        <v>164</v>
      </c>
      <c r="B65" s="6" t="str">
        <f aca="false">IF(Miinusring!B64="","",Miinusring!B64)</f>
        <v>Heiki Hansar</v>
      </c>
      <c r="C65" s="6" t="str">
        <f aca="false">IF(Miinusring!B66="","",Miinusring!B66)</f>
        <v>Mängija 9</v>
      </c>
      <c r="E65" s="38" t="s">
        <v>249</v>
      </c>
      <c r="F65" s="38" t="s">
        <v>198</v>
      </c>
      <c r="H65" s="41" t="s">
        <v>250</v>
      </c>
      <c r="K65" s="3" t="str">
        <f aca="false">IF(D65="","",IF(E65="",D65,""))</f>
        <v/>
      </c>
    </row>
    <row r="66" customFormat="false" ht="12.75" hidden="false" customHeight="false" outlineLevel="0" collapsed="false">
      <c r="A66" s="3" t="n">
        <v>165</v>
      </c>
      <c r="B66" s="6" t="str">
        <f aca="false">IF('Plussring(A)'!H4="","",'Plussring(A)'!H4)</f>
        <v>Taago Puntso</v>
      </c>
      <c r="C66" s="6" t="str">
        <f aca="false">IF('Plussring(A)'!H12="","",'Plussring(A)'!H12)</f>
        <v>Jüri Vahtra</v>
      </c>
      <c r="D66" s="3" t="n">
        <v>1</v>
      </c>
      <c r="E66" s="38" t="s">
        <v>197</v>
      </c>
      <c r="F66" s="38" t="s">
        <v>200</v>
      </c>
      <c r="K66" s="3" t="str">
        <f aca="false">IF(D66="","",IF(E66="",D66,""))</f>
        <v/>
      </c>
    </row>
    <row r="67" customFormat="false" ht="12.75" hidden="false" customHeight="false" outlineLevel="0" collapsed="false">
      <c r="A67" s="3" t="n">
        <v>166</v>
      </c>
      <c r="B67" s="6" t="str">
        <f aca="false">IF('Plussring(A)'!H20="","",'Plussring(A)'!H20)</f>
        <v>Allar Oviir</v>
      </c>
      <c r="C67" s="6" t="str">
        <f aca="false">IF('Plussring(A)'!H28="","",'Plussring(A)'!H28)</f>
        <v>Ants Hendrikson</v>
      </c>
      <c r="D67" s="3" t="n">
        <v>3</v>
      </c>
      <c r="E67" s="38" t="s">
        <v>209</v>
      </c>
      <c r="F67" s="38" t="s">
        <v>202</v>
      </c>
      <c r="K67" s="3" t="str">
        <f aca="false">IF(D67="","",IF(E67="",D67,""))</f>
        <v/>
      </c>
    </row>
    <row r="68" customFormat="false" ht="12.75" hidden="false" customHeight="false" outlineLevel="0" collapsed="false">
      <c r="A68" s="3" t="n">
        <v>167</v>
      </c>
      <c r="B68" s="6" t="str">
        <f aca="false">IF('Plussring(A)'!H36="","",'Plussring(A)'!H36)</f>
        <v>Veiko Ristissaar</v>
      </c>
      <c r="C68" s="6" t="str">
        <f aca="false">IF('Plussring(A)'!H44="","",'Plussring(A)'!H44)</f>
        <v>Almar Rahuoja</v>
      </c>
      <c r="D68" s="3" t="n">
        <v>2</v>
      </c>
      <c r="E68" s="38" t="s">
        <v>213</v>
      </c>
      <c r="F68" s="38" t="s">
        <v>204</v>
      </c>
      <c r="K68" s="3" t="str">
        <f aca="false">IF(D68="","",IF(E68="",D68,""))</f>
        <v/>
      </c>
    </row>
    <row r="69" customFormat="false" ht="12.75" hidden="false" customHeight="false" outlineLevel="0" collapsed="false">
      <c r="A69" s="3" t="n">
        <v>168</v>
      </c>
      <c r="B69" s="6" t="str">
        <f aca="false">IF('Plussring(A)'!H52="","",'Plussring(A)'!H52)</f>
        <v>Ketrin Salumaa</v>
      </c>
      <c r="C69" s="6" t="str">
        <f aca="false">IF('Plussring(A)'!H60="","",'Plussring(A)'!H60)</f>
        <v>Aksel Laks</v>
      </c>
      <c r="D69" s="3" t="n">
        <v>4</v>
      </c>
      <c r="E69" s="38" t="s">
        <v>217</v>
      </c>
      <c r="F69" s="38" t="s">
        <v>202</v>
      </c>
      <c r="K69" s="3" t="str">
        <f aca="false">IF(D69="","",IF(E69="",D69,""))</f>
        <v/>
      </c>
    </row>
    <row r="70" customFormat="false" ht="12.75" hidden="false" customHeight="false" outlineLevel="0" collapsed="false">
      <c r="A70" s="3" t="n">
        <v>169</v>
      </c>
      <c r="B70" s="6" t="str">
        <f aca="false">IF('Plussring(B)'!H6="","",'Plussring(B)'!H6)</f>
        <v>Krister Erik Etulaid</v>
      </c>
      <c r="C70" s="6" t="str">
        <f aca="false">IF('Plussring(B)'!H14="","",'Plussring(B)'!H14)</f>
        <v>Jaanus Mölder</v>
      </c>
      <c r="D70" s="3" t="n">
        <v>6</v>
      </c>
      <c r="E70" s="38" t="s">
        <v>218</v>
      </c>
      <c r="F70" s="38" t="s">
        <v>200</v>
      </c>
      <c r="K70" s="3" t="str">
        <f aca="false">IF(D70="","",IF(E70="",D70,""))</f>
        <v/>
      </c>
    </row>
    <row r="71" customFormat="false" ht="12.75" hidden="false" customHeight="false" outlineLevel="0" collapsed="false">
      <c r="A71" s="3" t="n">
        <v>170</v>
      </c>
      <c r="B71" s="6" t="str">
        <f aca="false">IF('Plussring(B)'!H22="","",'Plussring(B)'!H22)</f>
        <v>Reino Ristissaar</v>
      </c>
      <c r="C71" s="6" t="str">
        <f aca="false">IF('Plussring(B)'!H30="","",'Plussring(B)'!H30)</f>
        <v>Imre Korsen</v>
      </c>
      <c r="D71" s="3" t="n">
        <v>1</v>
      </c>
      <c r="E71" s="38" t="s">
        <v>225</v>
      </c>
      <c r="F71" s="38" t="s">
        <v>200</v>
      </c>
      <c r="K71" s="3" t="str">
        <f aca="false">IF(D71="","",IF(E71="",D71,""))</f>
        <v/>
      </c>
    </row>
    <row r="72" customFormat="false" ht="12.75" hidden="false" customHeight="false" outlineLevel="0" collapsed="false">
      <c r="A72" s="3" t="n">
        <v>171</v>
      </c>
      <c r="B72" s="6" t="str">
        <f aca="false">IF('Plussring(B)'!H38="","",'Plussring(B)'!H38)</f>
        <v>Kalev Klais</v>
      </c>
      <c r="C72" s="6" t="str">
        <f aca="false">IF('Plussring(B)'!H46="","",'Plussring(B)'!H46)</f>
        <v>Ardi Mets</v>
      </c>
      <c r="D72" s="3" t="n">
        <v>8</v>
      </c>
      <c r="E72" s="38" t="s">
        <v>229</v>
      </c>
      <c r="F72" s="38" t="s">
        <v>202</v>
      </c>
      <c r="K72" s="3" t="str">
        <f aca="false">IF(D72="","",IF(E72="",D72,""))</f>
        <v/>
      </c>
    </row>
    <row r="73" customFormat="false" ht="12.75" hidden="false" customHeight="false" outlineLevel="0" collapsed="false">
      <c r="A73" s="3" t="n">
        <v>172</v>
      </c>
      <c r="B73" s="6" t="str">
        <f aca="false">IF('Plussring(B)'!H54="","",'Plussring(B)'!H54)</f>
        <v>Riho Strazev</v>
      </c>
      <c r="C73" s="6" t="str">
        <f aca="false">IF('Plussring(B)'!H62="","",'Plussring(B)'!H62)</f>
        <v>Andres Somer</v>
      </c>
      <c r="D73" s="3" t="n">
        <v>4</v>
      </c>
      <c r="E73" s="38" t="s">
        <v>232</v>
      </c>
      <c r="F73" s="38" t="s">
        <v>200</v>
      </c>
      <c r="K73" s="3" t="str">
        <f aca="false">IF(D73="","",IF(E73="",D73,""))</f>
        <v/>
      </c>
    </row>
    <row r="74" customFormat="false" ht="12.75" hidden="false" customHeight="false" outlineLevel="0" collapsed="false">
      <c r="A74" s="3" t="n">
        <v>173</v>
      </c>
      <c r="B74" s="6" t="str">
        <f aca="false">IF('Kohad_49-64'!B2="","",'Kohad_49-64'!B2)</f>
        <v>Mängija 10</v>
      </c>
      <c r="C74" s="6" t="str">
        <f aca="false">IF('Kohad_49-64'!B4="","",'Kohad_49-64'!B4)</f>
        <v>Taivo Koitla</v>
      </c>
      <c r="E74" s="38" t="s">
        <v>251</v>
      </c>
      <c r="F74" s="38" t="s">
        <v>198</v>
      </c>
      <c r="K74" s="3" t="str">
        <f aca="false">IF(D74="","",IF(E74="",D74,""))</f>
        <v/>
      </c>
    </row>
    <row r="75" customFormat="false" ht="12.75" hidden="false" customHeight="false" outlineLevel="0" collapsed="false">
      <c r="A75" s="3" t="n">
        <v>174</v>
      </c>
      <c r="B75" s="6" t="str">
        <f aca="false">IF('Kohad_49-64'!B6="","",'Kohad_49-64'!B6)</f>
        <v>Mängija 2</v>
      </c>
      <c r="C75" s="6" t="str">
        <f aca="false">IF('Kohad_49-64'!B8="","",'Kohad_49-64'!B8)</f>
        <v>Mängija 3</v>
      </c>
      <c r="E75" s="38" t="s">
        <v>252</v>
      </c>
      <c r="F75" s="38" t="s">
        <v>198</v>
      </c>
      <c r="K75" s="3" t="str">
        <f aca="false">IF(D75="","",IF(E75="",D75,""))</f>
        <v/>
      </c>
    </row>
    <row r="76" customFormat="false" ht="12.75" hidden="false" customHeight="false" outlineLevel="0" collapsed="false">
      <c r="A76" s="3" t="n">
        <v>175</v>
      </c>
      <c r="B76" s="6" t="str">
        <f aca="false">IF('Kohad_49-64'!B10="","",'Kohad_49-64'!B10)</f>
        <v>Mängija 6</v>
      </c>
      <c r="C76" s="6" t="str">
        <f aca="false">IF('Kohad_49-64'!B12="","",'Kohad_49-64'!B12)</f>
        <v>Rauno Lehtsalu</v>
      </c>
      <c r="E76" s="38" t="s">
        <v>253</v>
      </c>
      <c r="F76" s="38" t="s">
        <v>198</v>
      </c>
      <c r="K76" s="3" t="str">
        <f aca="false">IF(D76="","",IF(E76="",D76,""))</f>
        <v/>
      </c>
    </row>
    <row r="77" customFormat="false" ht="12.75" hidden="false" customHeight="false" outlineLevel="0" collapsed="false">
      <c r="A77" s="3" t="n">
        <v>176</v>
      </c>
      <c r="B77" s="6" t="str">
        <f aca="false">IF('Kohad_49-64'!B14="","",'Kohad_49-64'!B14)</f>
        <v>Oliver Gurski</v>
      </c>
      <c r="C77" s="6" t="str">
        <f aca="false">IF('Kohad_49-64'!B16="","",'Kohad_49-64'!B16)</f>
        <v>Mängija 7</v>
      </c>
      <c r="E77" s="38" t="s">
        <v>254</v>
      </c>
      <c r="F77" s="38" t="s">
        <v>198</v>
      </c>
      <c r="K77" s="3" t="str">
        <f aca="false">IF(D77="","",IF(E77="",D77,""))</f>
        <v/>
      </c>
    </row>
    <row r="78" customFormat="false" ht="12.75" hidden="false" customHeight="false" outlineLevel="0" collapsed="false">
      <c r="A78" s="3" t="n">
        <v>177</v>
      </c>
      <c r="B78" s="6" t="str">
        <f aca="false">IF('Kohad_49-64'!B18="","",'Kohad_49-64'!B18)</f>
        <v>Mängija 8</v>
      </c>
      <c r="C78" s="6" t="str">
        <f aca="false">IF('Kohad_49-64'!B20="","",'Kohad_49-64'!B20)</f>
        <v>Marten Vaher</v>
      </c>
      <c r="E78" s="38" t="s">
        <v>255</v>
      </c>
      <c r="F78" s="38" t="s">
        <v>198</v>
      </c>
      <c r="K78" s="3" t="str">
        <f aca="false">IF(D78="","",IF(E78="",D78,""))</f>
        <v/>
      </c>
    </row>
    <row r="79" customFormat="false" ht="12.75" hidden="false" customHeight="false" outlineLevel="0" collapsed="false">
      <c r="A79" s="3" t="n">
        <v>178</v>
      </c>
      <c r="B79" s="6" t="str">
        <f aca="false">IF('Kohad_49-64'!B22="","",'Kohad_49-64'!B22)</f>
        <v>Malle Miilmann</v>
      </c>
      <c r="C79" s="6" t="str">
        <f aca="false">IF('Kohad_49-64'!B24="","",'Kohad_49-64'!B24)</f>
        <v>Mängija 5</v>
      </c>
      <c r="E79" s="38" t="s">
        <v>256</v>
      </c>
      <c r="F79" s="38" t="s">
        <v>198</v>
      </c>
      <c r="K79" s="3" t="str">
        <f aca="false">IF(D79="","",IF(E79="",D79,""))</f>
        <v/>
      </c>
    </row>
    <row r="80" customFormat="false" ht="12.75" hidden="false" customHeight="false" outlineLevel="0" collapsed="false">
      <c r="A80" s="3" t="n">
        <v>179</v>
      </c>
      <c r="B80" s="6" t="str">
        <f aca="false">IF('Kohad_49-64'!B26="","",'Kohad_49-64'!B26)</f>
        <v>Mängija 4</v>
      </c>
      <c r="C80" s="6" t="str">
        <f aca="false">IF('Kohad_49-64'!B28="","",'Kohad_49-64'!B28)</f>
        <v>Mängija 1</v>
      </c>
      <c r="E80" s="38" t="s">
        <v>257</v>
      </c>
      <c r="F80" s="38" t="s">
        <v>198</v>
      </c>
      <c r="K80" s="3" t="str">
        <f aca="false">IF(D80="","",IF(E80="",D80,""))</f>
        <v/>
      </c>
    </row>
    <row r="81" customFormat="false" ht="12.75" hidden="false" customHeight="false" outlineLevel="0" collapsed="false">
      <c r="A81" s="3" t="n">
        <v>180</v>
      </c>
      <c r="B81" s="6" t="str">
        <f aca="false">IF('Kohad_49-64'!B30="","",'Kohad_49-64'!B30)</f>
        <v>Tõnu Kleesmann</v>
      </c>
      <c r="C81" s="6" t="str">
        <f aca="false">IF('Kohad_49-64'!B32="","",'Kohad_49-64'!B32)</f>
        <v>Mängija 9</v>
      </c>
      <c r="E81" s="38" t="s">
        <v>258</v>
      </c>
      <c r="F81" s="38" t="s">
        <v>198</v>
      </c>
      <c r="K81" s="3" t="str">
        <f aca="false">IF(D81="","",IF(E81="",D81,""))</f>
        <v/>
      </c>
    </row>
    <row r="82" customFormat="false" ht="12.75" hidden="false" customHeight="false" outlineLevel="0" collapsed="false">
      <c r="A82" s="3" t="n">
        <v>181</v>
      </c>
      <c r="B82" s="6" t="str">
        <f aca="false">IF(Miinusring!E3="","",Miinusring!E3)</f>
        <v>Vladimir Sastin</v>
      </c>
      <c r="C82" s="6" t="str">
        <f aca="false">IF(Miinusring!E5="","",Miinusring!E5)</f>
        <v>Kristi Kruusimaa</v>
      </c>
      <c r="D82" s="3" t="n">
        <v>8</v>
      </c>
      <c r="E82" s="38" t="s">
        <v>219</v>
      </c>
      <c r="F82" s="38" t="s">
        <v>200</v>
      </c>
      <c r="K82" s="3" t="str">
        <f aca="false">IF(D82="","",IF(E82="",D82,""))</f>
        <v/>
      </c>
    </row>
    <row r="83" customFormat="false" ht="12.75" hidden="false" customHeight="false" outlineLevel="0" collapsed="false">
      <c r="A83" s="3" t="n">
        <v>182</v>
      </c>
      <c r="B83" s="6" t="str">
        <f aca="false">IF(Miinusring!E7="","",Miinusring!E7)</f>
        <v>Raigo Rommot</v>
      </c>
      <c r="C83" s="6" t="str">
        <f aca="false">IF(Miinusring!E9="","",Miinusring!E9)</f>
        <v>Marek Leemet</v>
      </c>
      <c r="D83" s="3" t="n">
        <v>5</v>
      </c>
      <c r="E83" s="38" t="s">
        <v>235</v>
      </c>
      <c r="F83" s="38" t="s">
        <v>202</v>
      </c>
      <c r="K83" s="3" t="str">
        <f aca="false">IF(D83="","",IF(E83="",D83,""))</f>
        <v/>
      </c>
    </row>
    <row r="84" customFormat="false" ht="12.75" hidden="false" customHeight="false" outlineLevel="0" collapsed="false">
      <c r="A84" s="3" t="n">
        <v>183</v>
      </c>
      <c r="B84" s="6" t="str">
        <f aca="false">IF(Miinusring!E11="","",Miinusring!E11)</f>
        <v>Mihkel Lasn</v>
      </c>
      <c r="C84" s="6" t="str">
        <f aca="false">IF(Miinusring!E13="","",Miinusring!E13)</f>
        <v>Käthlin Vahtel</v>
      </c>
      <c r="D84" s="3" t="n">
        <v>9</v>
      </c>
      <c r="E84" s="38" t="s">
        <v>223</v>
      </c>
      <c r="F84" s="38" t="s">
        <v>200</v>
      </c>
      <c r="K84" s="3" t="str">
        <f aca="false">IF(D84="","",IF(E84="",D84,""))</f>
        <v/>
      </c>
    </row>
    <row r="85" customFormat="false" ht="12.75" hidden="false" customHeight="false" outlineLevel="0" collapsed="false">
      <c r="A85" s="3" t="n">
        <v>184</v>
      </c>
      <c r="B85" s="6" t="str">
        <f aca="false">IF(Miinusring!E15="","",Miinusring!E15)</f>
        <v>Jaan Lepp</v>
      </c>
      <c r="C85" s="6" t="str">
        <f aca="false">IF(Miinusring!E17="","",Miinusring!E17)</f>
        <v>Erik Tõntson</v>
      </c>
      <c r="D85" s="3" t="n">
        <v>10</v>
      </c>
      <c r="E85" s="38" t="s">
        <v>237</v>
      </c>
      <c r="F85" s="38" t="s">
        <v>200</v>
      </c>
      <c r="K85" s="3" t="str">
        <f aca="false">IF(D85="","",IF(E85="",D85,""))</f>
        <v/>
      </c>
    </row>
    <row r="86" customFormat="false" ht="12.75" hidden="false" customHeight="false" outlineLevel="0" collapsed="false">
      <c r="A86" s="3" t="n">
        <v>185</v>
      </c>
      <c r="B86" s="6" t="str">
        <f aca="false">IF(Miinusring!E19="","",Miinusring!E19)</f>
        <v>Heino Kruusement</v>
      </c>
      <c r="C86" s="6" t="str">
        <f aca="false">IF(Miinusring!E21="","",Miinusring!E21)</f>
        <v>Toivo Uustalo</v>
      </c>
      <c r="D86" s="3" t="n">
        <v>8</v>
      </c>
      <c r="E86" s="38" t="s">
        <v>226</v>
      </c>
      <c r="F86" s="38" t="s">
        <v>200</v>
      </c>
      <c r="K86" s="3" t="str">
        <f aca="false">IF(D86="","",IF(E86="",D86,""))</f>
        <v/>
      </c>
    </row>
    <row r="87" customFormat="false" ht="12.75" hidden="false" customHeight="false" outlineLevel="0" collapsed="false">
      <c r="A87" s="3" t="n">
        <v>186</v>
      </c>
      <c r="B87" s="6" t="str">
        <f aca="false">IF(Miinusring!E23="","",Miinusring!E23)</f>
        <v>Maie Enni</v>
      </c>
      <c r="C87" s="6" t="str">
        <f aca="false">IF(Miinusring!E25="","",Miinusring!E25)</f>
        <v>Tiit Laur</v>
      </c>
      <c r="D87" s="3" t="n">
        <v>7</v>
      </c>
      <c r="E87" s="38" t="s">
        <v>239</v>
      </c>
      <c r="F87" s="38" t="s">
        <v>200</v>
      </c>
      <c r="K87" s="3" t="str">
        <f aca="false">IF(D87="","",IF(E87="",D87,""))</f>
        <v/>
      </c>
    </row>
    <row r="88" customFormat="false" ht="12.75" hidden="false" customHeight="false" outlineLevel="0" collapsed="false">
      <c r="A88" s="3" t="n">
        <v>187</v>
      </c>
      <c r="B88" s="6" t="str">
        <f aca="false">IF(Miinusring!E27="","",Miinusring!E27)</f>
        <v>Aimar Välja</v>
      </c>
      <c r="C88" s="6" t="str">
        <f aca="false">IF(Miinusring!E29="","",Miinusring!E29)</f>
        <v>Taavi Miku</v>
      </c>
      <c r="D88" s="3" t="n">
        <v>5</v>
      </c>
      <c r="E88" s="38" t="s">
        <v>230</v>
      </c>
      <c r="F88" s="38" t="s">
        <v>200</v>
      </c>
      <c r="K88" s="3" t="str">
        <f aca="false">IF(D88="","",IF(E88="",D88,""))</f>
        <v/>
      </c>
    </row>
    <row r="89" customFormat="false" ht="12.75" hidden="false" customHeight="false" outlineLevel="0" collapsed="false">
      <c r="A89" s="3" t="n">
        <v>188</v>
      </c>
      <c r="B89" s="6" t="str">
        <f aca="false">IF(Miinusring!E31="","",Miinusring!E31)</f>
        <v>Raivo Roots</v>
      </c>
      <c r="C89" s="6" t="str">
        <f aca="false">IF(Miinusring!E33="","",Miinusring!E33)</f>
        <v>Aimir Laidma</v>
      </c>
      <c r="D89" s="3" t="n">
        <v>9</v>
      </c>
      <c r="E89" s="38" t="s">
        <v>231</v>
      </c>
      <c r="F89" s="38" t="s">
        <v>202</v>
      </c>
      <c r="K89" s="3" t="str">
        <f aca="false">IF(D89="","",IF(E89="",D89,""))</f>
        <v/>
      </c>
    </row>
    <row r="90" customFormat="false" ht="12.75" hidden="false" customHeight="false" outlineLevel="0" collapsed="false">
      <c r="A90" s="3" t="n">
        <v>189</v>
      </c>
      <c r="B90" s="6" t="str">
        <f aca="false">IF(Miinusring!E35="","",Miinusring!E35)</f>
        <v>Vahur Männa</v>
      </c>
      <c r="C90" s="6" t="str">
        <f aca="false">IF(Miinusring!E37="","",Miinusring!E37)</f>
        <v>Lembit Laumets</v>
      </c>
      <c r="D90" s="3" t="n">
        <v>10</v>
      </c>
      <c r="E90" s="38" t="s">
        <v>201</v>
      </c>
      <c r="F90" s="38" t="s">
        <v>200</v>
      </c>
      <c r="K90" s="3" t="str">
        <f aca="false">IF(D90="","",IF(E90="",D90,""))</f>
        <v/>
      </c>
    </row>
    <row r="91" customFormat="false" ht="12.75" hidden="false" customHeight="false" outlineLevel="0" collapsed="false">
      <c r="A91" s="3" t="n">
        <v>190</v>
      </c>
      <c r="B91" s="6" t="str">
        <f aca="false">IF(Miinusring!E39="","",Miinusring!E39)</f>
        <v>Priit Eiver</v>
      </c>
      <c r="C91" s="6" t="str">
        <f aca="false">IF(Miinusring!E41="","",Miinusring!E41)</f>
        <v>Romet Rättel</v>
      </c>
      <c r="D91" s="3" t="n">
        <v>7</v>
      </c>
      <c r="E91" s="38" t="s">
        <v>205</v>
      </c>
      <c r="F91" s="38" t="s">
        <v>200</v>
      </c>
      <c r="K91" s="3" t="str">
        <f aca="false">IF(D91="","",IF(E91="",D91,""))</f>
        <v/>
      </c>
    </row>
    <row r="92" customFormat="false" ht="12.75" hidden="false" customHeight="false" outlineLevel="0" collapsed="false">
      <c r="A92" s="3" t="n">
        <v>191</v>
      </c>
      <c r="B92" s="6" t="str">
        <f aca="false">IF(Miinusring!E43="","",Miinusring!E43)</f>
        <v>Ene Laur</v>
      </c>
      <c r="C92" s="6" t="str">
        <f aca="false">IF(Miinusring!E45="","",Miinusring!E45)</f>
        <v>Arak Mihkel</v>
      </c>
      <c r="D92" s="3" t="n">
        <v>6</v>
      </c>
      <c r="E92" s="38" t="s">
        <v>244</v>
      </c>
      <c r="F92" s="38" t="s">
        <v>202</v>
      </c>
      <c r="K92" s="3" t="str">
        <f aca="false">IF(D92="","",IF(E92="",D92,""))</f>
        <v/>
      </c>
    </row>
    <row r="93" customFormat="false" ht="12.75" hidden="false" customHeight="false" outlineLevel="0" collapsed="false">
      <c r="A93" s="3" t="n">
        <v>192</v>
      </c>
      <c r="B93" s="6" t="str">
        <f aca="false">IF(Miinusring!E47="","",Miinusring!E47)</f>
        <v>Kalev Puk</v>
      </c>
      <c r="C93" s="6" t="str">
        <f aca="false">IF(Miinusring!E49="","",Miinusring!E49)</f>
        <v>Oleg Rättel</v>
      </c>
      <c r="D93" s="3" t="n">
        <v>5</v>
      </c>
      <c r="E93" s="38" t="s">
        <v>245</v>
      </c>
      <c r="F93" s="38" t="s">
        <v>202</v>
      </c>
      <c r="K93" s="3" t="str">
        <f aca="false">IF(D93="","",IF(E93="",D93,""))</f>
        <v/>
      </c>
    </row>
    <row r="94" customFormat="false" ht="12.75" hidden="false" customHeight="false" outlineLevel="0" collapsed="false">
      <c r="A94" s="3" t="n">
        <v>193</v>
      </c>
      <c r="B94" s="6" t="str">
        <f aca="false">IF(Miinusring!E51="","",Miinusring!E51)</f>
        <v>Heino Vanker</v>
      </c>
      <c r="C94" s="6" t="str">
        <f aca="false">IF(Miinusring!E53="","",Miinusring!E53)</f>
        <v>Iris Rajasaare</v>
      </c>
      <c r="D94" s="3" t="n">
        <v>3</v>
      </c>
      <c r="E94" s="38" t="s">
        <v>211</v>
      </c>
      <c r="F94" s="38" t="s">
        <v>200</v>
      </c>
      <c r="K94" s="3" t="str">
        <f aca="false">IF(D94="","",IF(E94="",D94,""))</f>
        <v/>
      </c>
    </row>
    <row r="95" customFormat="false" ht="12.75" hidden="false" customHeight="false" outlineLevel="0" collapsed="false">
      <c r="A95" s="3" t="n">
        <v>194</v>
      </c>
      <c r="B95" s="6" t="str">
        <f aca="false">IF(Miinusring!E55="","",Miinusring!E55)</f>
        <v>Marika Kotka</v>
      </c>
      <c r="C95" s="6" t="str">
        <f aca="false">IF(Miinusring!E57="","",Miinusring!E57)</f>
        <v>Erika  Seffer-Müller</v>
      </c>
      <c r="D95" s="3" t="n">
        <v>7</v>
      </c>
      <c r="E95" s="38" t="s">
        <v>212</v>
      </c>
      <c r="F95" s="38" t="s">
        <v>200</v>
      </c>
      <c r="K95" s="3" t="str">
        <f aca="false">IF(D95="","",IF(E95="",D95,""))</f>
        <v/>
      </c>
    </row>
    <row r="96" customFormat="false" ht="12.75" hidden="false" customHeight="false" outlineLevel="0" collapsed="false">
      <c r="A96" s="3" t="n">
        <v>195</v>
      </c>
      <c r="B96" s="6" t="str">
        <f aca="false">IF(Miinusring!E59="","",Miinusring!E59)</f>
        <v>Priidu Vaher</v>
      </c>
      <c r="C96" s="6" t="str">
        <f aca="false">IF(Miinusring!E61="","",Miinusring!E61)</f>
        <v>Siim Arak</v>
      </c>
      <c r="D96" s="3" t="n">
        <v>2</v>
      </c>
      <c r="E96" s="38" t="s">
        <v>248</v>
      </c>
      <c r="F96" s="38" t="s">
        <v>200</v>
      </c>
      <c r="K96" s="3" t="str">
        <f aca="false">IF(D96="","",IF(E96="",D96,""))</f>
        <v/>
      </c>
    </row>
    <row r="97" customFormat="false" ht="12.75" hidden="false" customHeight="false" outlineLevel="0" collapsed="false">
      <c r="A97" s="3" t="n">
        <v>196</v>
      </c>
      <c r="B97" s="6" t="str">
        <f aca="false">IF(Miinusring!E63="","",Miinusring!E63)</f>
        <v>Veljo Mõek</v>
      </c>
      <c r="C97" s="6" t="str">
        <f aca="false">IF(Miinusring!E65="","",Miinusring!E65)</f>
        <v>Heiki Hansar</v>
      </c>
      <c r="D97" s="3" t="n">
        <v>10</v>
      </c>
      <c r="E97" s="38" t="s">
        <v>216</v>
      </c>
      <c r="F97" s="38" t="s">
        <v>200</v>
      </c>
      <c r="H97" s="3" t="s">
        <v>259</v>
      </c>
      <c r="K97" s="3" t="str">
        <f aca="false">IF(D97="","",IF(E97="",D97,""))</f>
        <v/>
      </c>
    </row>
    <row r="98" customFormat="false" ht="12.75" hidden="false" customHeight="false" outlineLevel="0" collapsed="false">
      <c r="A98" s="3" t="n">
        <v>197</v>
      </c>
      <c r="B98" s="6" t="str">
        <f aca="false">IF('Kohad_49-64'!B42="","",'Kohad_49-64'!B42)</f>
        <v>Mängija 10</v>
      </c>
      <c r="C98" s="6" t="str">
        <f aca="false">IF('Kohad_49-64'!B44="","",'Kohad_49-64'!B44)</f>
        <v>Mängija 3</v>
      </c>
      <c r="E98" s="38" t="s">
        <v>260</v>
      </c>
      <c r="F98" s="38" t="s">
        <v>198</v>
      </c>
      <c r="K98" s="3" t="str">
        <f aca="false">IF(D98="","",IF(E98="",D98,""))</f>
        <v/>
      </c>
    </row>
    <row r="99" customFormat="false" ht="12.75" hidden="false" customHeight="false" outlineLevel="0" collapsed="false">
      <c r="A99" s="3" t="n">
        <v>198</v>
      </c>
      <c r="B99" s="6" t="str">
        <f aca="false">IF('Kohad_49-64'!B46="","",'Kohad_49-64'!B46)</f>
        <v>Mängija 6</v>
      </c>
      <c r="C99" s="6" t="str">
        <f aca="false">IF('Kohad_49-64'!B48="","",'Kohad_49-64'!B48)</f>
        <v>Mängija 7</v>
      </c>
      <c r="E99" s="38" t="s">
        <v>261</v>
      </c>
      <c r="F99" s="38" t="s">
        <v>198</v>
      </c>
      <c r="K99" s="3" t="str">
        <f aca="false">IF(D99="","",IF(E99="",D99,""))</f>
        <v/>
      </c>
    </row>
    <row r="100" customFormat="false" ht="12.75" hidden="false" customHeight="false" outlineLevel="0" collapsed="false">
      <c r="A100" s="3" t="n">
        <v>199</v>
      </c>
      <c r="B100" s="6" t="str">
        <f aca="false">IF('Kohad_49-64'!B50="","",'Kohad_49-64'!B50)</f>
        <v>Mängija 8</v>
      </c>
      <c r="C100" s="6" t="str">
        <f aca="false">IF('Kohad_49-64'!B52="","",'Kohad_49-64'!B52)</f>
        <v>Mängija 5</v>
      </c>
      <c r="E100" s="38" t="s">
        <v>262</v>
      </c>
      <c r="F100" s="38" t="s">
        <v>198</v>
      </c>
      <c r="K100" s="3" t="str">
        <f aca="false">IF(D100="","",IF(E100="",D100,""))</f>
        <v/>
      </c>
    </row>
    <row r="101" customFormat="false" ht="12.75" hidden="false" customHeight="false" outlineLevel="0" collapsed="false">
      <c r="A101" s="3" t="n">
        <v>200</v>
      </c>
      <c r="B101" s="6" t="str">
        <f aca="false">IF('Kohad_49-64'!B54="","",'Kohad_49-64'!B54)</f>
        <v>Mängija 4</v>
      </c>
      <c r="C101" s="6" t="str">
        <f aca="false">IF('Kohad_49-64'!B56="","",'Kohad_49-64'!B56)</f>
        <v>Mängija 9</v>
      </c>
      <c r="E101" s="38" t="s">
        <v>263</v>
      </c>
      <c r="F101" s="38" t="s">
        <v>198</v>
      </c>
      <c r="K101" s="3" t="str">
        <f aca="false">IF(D101="","",IF(E101="",D101,""))</f>
        <v/>
      </c>
    </row>
    <row r="102" customFormat="false" ht="12.75" hidden="false" customHeight="false" outlineLevel="0" collapsed="false">
      <c r="A102" s="3" t="n">
        <v>201</v>
      </c>
      <c r="B102" s="6" t="str">
        <f aca="false">IF('Kohad_49-64'!E3="","",'Kohad_49-64'!E3)</f>
        <v>Taivo Koitla</v>
      </c>
      <c r="C102" s="6" t="str">
        <f aca="false">IF('Kohad_49-64'!E7="","",'Kohad_49-64'!E7)</f>
        <v>Mängija 2</v>
      </c>
      <c r="E102" s="38" t="s">
        <v>251</v>
      </c>
      <c r="F102" s="38" t="s">
        <v>198</v>
      </c>
      <c r="K102" s="3" t="str">
        <f aca="false">IF(D102="","",IF(E102="",D102,""))</f>
        <v/>
      </c>
    </row>
    <row r="103" customFormat="false" ht="12.75" hidden="false" customHeight="false" outlineLevel="0" collapsed="false">
      <c r="A103" s="3" t="n">
        <v>202</v>
      </c>
      <c r="B103" s="6" t="str">
        <f aca="false">IF('Kohad_49-64'!E11="","",'Kohad_49-64'!E11)</f>
        <v>Rauno Lehtsalu</v>
      </c>
      <c r="C103" s="6" t="str">
        <f aca="false">IF('Kohad_49-64'!E15="","",'Kohad_49-64'!E15)</f>
        <v>Oliver Gurski</v>
      </c>
      <c r="D103" s="3" t="n">
        <v>4</v>
      </c>
      <c r="E103" s="38" t="s">
        <v>254</v>
      </c>
      <c r="F103" s="38" t="s">
        <v>200</v>
      </c>
      <c r="K103" s="3" t="str">
        <f aca="false">IF(D103="","",IF(E103="",D103,""))</f>
        <v/>
      </c>
    </row>
    <row r="104" customFormat="false" ht="12.75" hidden="false" customHeight="false" outlineLevel="0" collapsed="false">
      <c r="A104" s="3" t="n">
        <v>203</v>
      </c>
      <c r="B104" s="6" t="str">
        <f aca="false">IF('Kohad_49-64'!E19="","",'Kohad_49-64'!E19)</f>
        <v>Marten Vaher</v>
      </c>
      <c r="C104" s="6" t="str">
        <f aca="false">IF('Kohad_49-64'!E23="","",'Kohad_49-64'!E23)</f>
        <v>Malle Miilmann</v>
      </c>
      <c r="D104" s="3" t="n">
        <v>8</v>
      </c>
      <c r="E104" s="38" t="s">
        <v>256</v>
      </c>
      <c r="F104" s="38" t="s">
        <v>200</v>
      </c>
      <c r="K104" s="3" t="str">
        <f aca="false">IF(D104="","",IF(E104="",D104,""))</f>
        <v/>
      </c>
    </row>
    <row r="105" customFormat="false" ht="12.75" hidden="false" customHeight="false" outlineLevel="0" collapsed="false">
      <c r="A105" s="3" t="n">
        <v>204</v>
      </c>
      <c r="B105" s="6" t="str">
        <f aca="false">IF('Kohad_49-64'!E27="","",'Kohad_49-64'!E27)</f>
        <v>Mängija 1</v>
      </c>
      <c r="C105" s="6" t="str">
        <f aca="false">IF('Kohad_49-64'!E31="","",'Kohad_49-64'!E31)</f>
        <v>Tõnu Kleesmann</v>
      </c>
      <c r="E105" s="38" t="s">
        <v>258</v>
      </c>
      <c r="F105" s="38" t="s">
        <v>198</v>
      </c>
      <c r="K105" s="3" t="str">
        <f aca="false">IF(D105="","",IF(E105="",D105,""))</f>
        <v/>
      </c>
    </row>
    <row r="106" customFormat="false" ht="12.75" hidden="false" customHeight="false" outlineLevel="0" collapsed="false">
      <c r="A106" s="3" t="n">
        <v>205</v>
      </c>
      <c r="B106" s="6" t="str">
        <f aca="false">IF('Kohad_33-48'!B5="","",'Kohad_33-48'!B5)</f>
        <v>Kristi Kruusimaa</v>
      </c>
      <c r="C106" s="6" t="str">
        <f aca="false">IF('Kohad_33-48'!B7="","",'Kohad_33-48'!B7)</f>
        <v>Raigo Rommot</v>
      </c>
      <c r="D106" s="3" t="n">
        <v>9</v>
      </c>
      <c r="E106" s="38" t="s">
        <v>234</v>
      </c>
      <c r="F106" s="38" t="s">
        <v>198</v>
      </c>
      <c r="K106" s="3" t="str">
        <f aca="false">IF(D106="","",IF(E106="",D106,""))</f>
        <v/>
      </c>
    </row>
    <row r="107" customFormat="false" ht="12.75" hidden="false" customHeight="false" outlineLevel="0" collapsed="false">
      <c r="A107" s="3" t="n">
        <v>206</v>
      </c>
      <c r="B107" s="6" t="str">
        <f aca="false">IF('Kohad_33-48'!B9="","",'Kohad_33-48'!B9)</f>
        <v>Käthlin Vahtel</v>
      </c>
      <c r="C107" s="6" t="str">
        <f aca="false">IF('Kohad_33-48'!B11="","",'Kohad_33-48'!B11)</f>
        <v>Jaan Lepp</v>
      </c>
      <c r="D107" s="3" t="n">
        <v>6</v>
      </c>
      <c r="E107" s="38" t="s">
        <v>224</v>
      </c>
      <c r="F107" s="38" t="s">
        <v>200</v>
      </c>
      <c r="K107" s="3" t="str">
        <f aca="false">IF(D107="","",IF(E107="",D107,""))</f>
        <v/>
      </c>
    </row>
    <row r="108" customFormat="false" ht="12.75" hidden="false" customHeight="false" outlineLevel="0" collapsed="false">
      <c r="A108" s="3" t="n">
        <v>207</v>
      </c>
      <c r="B108" s="6" t="str">
        <f aca="false">IF('Kohad_33-48'!B13="","",'Kohad_33-48'!B13)</f>
        <v>Toivo Uustalo</v>
      </c>
      <c r="C108" s="6" t="str">
        <f aca="false">IF('Kohad_33-48'!B15="","",'Kohad_33-48'!B15)</f>
        <v>Maie Enni</v>
      </c>
      <c r="D108" s="3" t="n">
        <v>1</v>
      </c>
      <c r="E108" s="38" t="s">
        <v>238</v>
      </c>
      <c r="F108" s="38" t="s">
        <v>200</v>
      </c>
      <c r="K108" s="3" t="str">
        <f aca="false">IF(D108="","",IF(E108="",D108,""))</f>
        <v/>
      </c>
    </row>
    <row r="109" customFormat="false" ht="12.75" hidden="false" customHeight="false" outlineLevel="0" collapsed="false">
      <c r="A109" s="3" t="n">
        <v>208</v>
      </c>
      <c r="B109" s="6" t="str">
        <f aca="false">IF('Kohad_33-48'!B17="","",'Kohad_33-48'!B17)</f>
        <v>Taavi Miku</v>
      </c>
      <c r="C109" s="6" t="str">
        <f aca="false">IF('Kohad_33-48'!B19="","",'Kohad_33-48'!B19)</f>
        <v>Aimir Laidma</v>
      </c>
      <c r="D109" s="3" t="n">
        <v>3</v>
      </c>
      <c r="E109" s="38" t="s">
        <v>241</v>
      </c>
      <c r="F109" s="38" t="s">
        <v>202</v>
      </c>
      <c r="K109" s="3" t="str">
        <f aca="false">IF(D109="","",IF(E109="",D109,""))</f>
        <v/>
      </c>
    </row>
    <row r="110" customFormat="false" ht="12.75" hidden="false" customHeight="false" outlineLevel="0" collapsed="false">
      <c r="A110" s="3" t="n">
        <v>209</v>
      </c>
      <c r="B110" s="6" t="str">
        <f aca="false">IF('Kohad_33-48'!B21="","",'Kohad_33-48'!B21)</f>
        <v>Lembit Laumets</v>
      </c>
      <c r="C110" s="6" t="str">
        <f aca="false">IF('Kohad_33-48'!B23="","",'Kohad_33-48'!B23)</f>
        <v>Romet Rättel</v>
      </c>
      <c r="D110" s="3" t="n">
        <v>9</v>
      </c>
      <c r="E110" s="38" t="s">
        <v>242</v>
      </c>
      <c r="F110" s="38" t="s">
        <v>200</v>
      </c>
      <c r="K110" s="3" t="str">
        <f aca="false">IF(D110="","",IF(E110="",D110,""))</f>
        <v/>
      </c>
    </row>
    <row r="111" customFormat="false" ht="12.75" hidden="false" customHeight="false" outlineLevel="0" collapsed="false">
      <c r="A111" s="3" t="n">
        <v>210</v>
      </c>
      <c r="B111" s="6" t="str">
        <f aca="false">IF('Kohad_33-48'!B25="","",'Kohad_33-48'!B25)</f>
        <v>Ene Laur</v>
      </c>
      <c r="C111" s="6" t="str">
        <f aca="false">IF('Kohad_33-48'!B27="","",'Kohad_33-48'!B27)</f>
        <v>Kalev Puk</v>
      </c>
      <c r="D111" s="3" t="n">
        <v>4</v>
      </c>
      <c r="E111" s="38" t="s">
        <v>208</v>
      </c>
      <c r="F111" s="38" t="s">
        <v>202</v>
      </c>
      <c r="K111" s="3" t="str">
        <f aca="false">IF(D111="","",IF(E111="",D111,""))</f>
        <v/>
      </c>
    </row>
    <row r="112" customFormat="false" ht="12.75" hidden="false" customHeight="false" outlineLevel="0" collapsed="false">
      <c r="A112" s="3" t="n">
        <v>211</v>
      </c>
      <c r="B112" s="6" t="str">
        <f aca="false">IF('Kohad_33-48'!B29="","",'Kohad_33-48'!B29)</f>
        <v>Iris Rajasaare</v>
      </c>
      <c r="C112" s="6" t="str">
        <f aca="false">IF('Kohad_33-48'!B31="","",'Kohad_33-48'!B31)</f>
        <v>Erika  Seffer-Müller</v>
      </c>
      <c r="D112" s="3" t="n">
        <v>5</v>
      </c>
      <c r="E112" s="38" t="s">
        <v>246</v>
      </c>
      <c r="F112" s="38" t="s">
        <v>200</v>
      </c>
      <c r="K112" s="3" t="str">
        <f aca="false">IF(D112="","",IF(E112="",D112,""))</f>
        <v/>
      </c>
    </row>
    <row r="113" customFormat="false" ht="12.75" hidden="false" customHeight="false" outlineLevel="0" collapsed="false">
      <c r="A113" s="3" t="n">
        <v>212</v>
      </c>
      <c r="B113" s="6" t="str">
        <f aca="false">IF('Kohad_33-48'!B33="","",'Kohad_33-48'!B33)</f>
        <v>Priidu Vaher</v>
      </c>
      <c r="C113" s="6" t="str">
        <f aca="false">IF('Kohad_33-48'!B35="","",'Kohad_33-48'!B35)</f>
        <v>Heiki Hansar</v>
      </c>
      <c r="D113" s="3" t="n">
        <v>1</v>
      </c>
      <c r="E113" s="38" t="s">
        <v>215</v>
      </c>
      <c r="F113" s="38" t="s">
        <v>202</v>
      </c>
      <c r="K113" s="3" t="str">
        <f aca="false">IF(D113="","",IF(E113="",D113,""))</f>
        <v/>
      </c>
    </row>
    <row r="114" customFormat="false" ht="12.75" hidden="false" customHeight="false" outlineLevel="0" collapsed="false">
      <c r="A114" s="3" t="n">
        <v>213</v>
      </c>
      <c r="B114" s="6" t="str">
        <f aca="false">IF(Miinusring!H4="","",Miinusring!H4)</f>
        <v>Vladimir Sastin</v>
      </c>
      <c r="C114" s="6" t="str">
        <f aca="false">IF(Miinusring!H8="","",Miinusring!H8)</f>
        <v>Marek Leemet</v>
      </c>
      <c r="D114" s="3" t="n">
        <v>7</v>
      </c>
      <c r="E114" s="38" t="s">
        <v>219</v>
      </c>
      <c r="F114" s="38" t="s">
        <v>202</v>
      </c>
      <c r="K114" s="3" t="str">
        <f aca="false">IF(D114="","",IF(E114="",D114,""))</f>
        <v/>
      </c>
    </row>
    <row r="115" customFormat="false" ht="12.75" hidden="false" customHeight="false" outlineLevel="0" collapsed="false">
      <c r="A115" s="3" t="n">
        <v>214</v>
      </c>
      <c r="B115" s="6" t="str">
        <f aca="false">IF(Miinusring!H12="","",Miinusring!H12)</f>
        <v>Mihkel Lasn</v>
      </c>
      <c r="C115" s="6" t="str">
        <f aca="false">IF(Miinusring!H16="","",Miinusring!H16)</f>
        <v>Erik Tõntson</v>
      </c>
      <c r="D115" s="3" t="n">
        <v>2</v>
      </c>
      <c r="E115" s="38" t="s">
        <v>223</v>
      </c>
      <c r="F115" s="38" t="s">
        <v>204</v>
      </c>
      <c r="K115" s="3" t="str">
        <f aca="false">IF(D115="","",IF(E115="",D115,""))</f>
        <v/>
      </c>
    </row>
    <row r="116" customFormat="false" ht="12.75" hidden="false" customHeight="false" outlineLevel="0" collapsed="false">
      <c r="A116" s="3" t="n">
        <v>215</v>
      </c>
      <c r="B116" s="6" t="str">
        <f aca="false">IF(Miinusring!H20="","",Miinusring!H20)</f>
        <v>Heino Kruusement</v>
      </c>
      <c r="C116" s="6" t="str">
        <f aca="false">IF(Miinusring!H24="","",Miinusring!H24)</f>
        <v>Tiit Laur</v>
      </c>
      <c r="D116" s="3" t="n">
        <v>10</v>
      </c>
      <c r="E116" s="38" t="s">
        <v>226</v>
      </c>
      <c r="F116" s="38" t="s">
        <v>200</v>
      </c>
      <c r="K116" s="3" t="str">
        <f aca="false">IF(D116="","",IF(E116="",D116,""))</f>
        <v/>
      </c>
    </row>
    <row r="117" customFormat="false" ht="12.75" hidden="false" customHeight="false" outlineLevel="0" collapsed="false">
      <c r="A117" s="3" t="n">
        <v>216</v>
      </c>
      <c r="B117" s="6" t="str">
        <f aca="false">IF(Miinusring!H28="","",Miinusring!H28)</f>
        <v>Aimar Välja</v>
      </c>
      <c r="C117" s="6" t="str">
        <f aca="false">IF(Miinusring!H32="","",Miinusring!H32)</f>
        <v>Raivo Roots</v>
      </c>
      <c r="D117" s="3" t="n">
        <v>6</v>
      </c>
      <c r="E117" s="38" t="s">
        <v>230</v>
      </c>
      <c r="F117" s="38" t="s">
        <v>200</v>
      </c>
      <c r="K117" s="3" t="str">
        <f aca="false">IF(D117="","",IF(E117="",D117,""))</f>
        <v/>
      </c>
    </row>
    <row r="118" customFormat="false" ht="12.75" hidden="false" customHeight="false" outlineLevel="0" collapsed="false">
      <c r="A118" s="3" t="n">
        <v>217</v>
      </c>
      <c r="B118" s="6" t="str">
        <f aca="false">IF(Miinusring!H36="","",Miinusring!H36)</f>
        <v>Vahur Männa</v>
      </c>
      <c r="C118" s="6" t="str">
        <f aca="false">IF(Miinusring!H40="","",Miinusring!H40)</f>
        <v>Priit Eiver</v>
      </c>
      <c r="D118" s="3" t="n">
        <v>8</v>
      </c>
      <c r="E118" s="38" t="s">
        <v>205</v>
      </c>
      <c r="F118" s="38" t="s">
        <v>200</v>
      </c>
      <c r="K118" s="3" t="str">
        <f aca="false">IF(D118="","",IF(E118="",D118,""))</f>
        <v/>
      </c>
    </row>
    <row r="119" customFormat="false" ht="12.75" hidden="false" customHeight="false" outlineLevel="0" collapsed="false">
      <c r="A119" s="3" t="n">
        <v>218</v>
      </c>
      <c r="B119" s="6" t="str">
        <f aca="false">IF(Miinusring!H44="","",Miinusring!H44)</f>
        <v>Arak Mihkel</v>
      </c>
      <c r="C119" s="6" t="str">
        <f aca="false">IF(Miinusring!H48="","",Miinusring!H48)</f>
        <v>Oleg Rättel</v>
      </c>
      <c r="D119" s="3" t="n">
        <v>9</v>
      </c>
      <c r="E119" s="38" t="s">
        <v>244</v>
      </c>
      <c r="F119" s="38" t="s">
        <v>200</v>
      </c>
      <c r="K119" s="3" t="str">
        <f aca="false">IF(D119="","",IF(E119="",D119,""))</f>
        <v/>
      </c>
    </row>
    <row r="120" customFormat="false" ht="12.75" hidden="false" customHeight="false" outlineLevel="0" collapsed="false">
      <c r="A120" s="3" t="n">
        <v>219</v>
      </c>
      <c r="B120" s="6" t="str">
        <f aca="false">IF(Miinusring!H52="","",Miinusring!H52)</f>
        <v>Heino Vanker</v>
      </c>
      <c r="C120" s="6" t="str">
        <f aca="false">IF(Miinusring!H56="","",Miinusring!H56)</f>
        <v>Marika Kotka</v>
      </c>
      <c r="D120" s="3" t="n">
        <v>3</v>
      </c>
      <c r="E120" s="38" t="s">
        <v>212</v>
      </c>
      <c r="F120" s="38" t="s">
        <v>200</v>
      </c>
      <c r="K120" s="3" t="str">
        <f aca="false">IF(D120="","",IF(E120="",D120,""))</f>
        <v/>
      </c>
    </row>
    <row r="121" customFormat="false" ht="12.75" hidden="false" customHeight="false" outlineLevel="0" collapsed="false">
      <c r="A121" s="3" t="n">
        <v>220</v>
      </c>
      <c r="B121" s="6" t="str">
        <f aca="false">IF(Miinusring!H60="","",Miinusring!H60)</f>
        <v>Siim Arak</v>
      </c>
      <c r="C121" s="6" t="str">
        <f aca="false">IF(Miinusring!H64="","",Miinusring!H64)</f>
        <v>Veljo Mõek</v>
      </c>
      <c r="D121" s="3" t="n">
        <v>10</v>
      </c>
      <c r="E121" s="38" t="s">
        <v>248</v>
      </c>
      <c r="F121" s="38" t="s">
        <v>202</v>
      </c>
      <c r="H121" s="3" t="s">
        <v>264</v>
      </c>
      <c r="K121" s="3" t="str">
        <f aca="false">IF(D121="","",IF(E121="",D121,""))</f>
        <v/>
      </c>
    </row>
    <row r="122" customFormat="false" ht="12.75" hidden="false" customHeight="false" outlineLevel="0" collapsed="false">
      <c r="A122" s="3" t="n">
        <v>221</v>
      </c>
      <c r="B122" s="6" t="str">
        <f aca="false">IF('Plussring(A)'!K8="","",'Plussring(A)'!K8)</f>
        <v>Taago Puntso</v>
      </c>
      <c r="C122" s="6" t="str">
        <f aca="false">IF('Plussring(A)'!K24="","",'Plussring(A)'!K24)</f>
        <v>Ants Hendrikson</v>
      </c>
      <c r="D122" s="3" t="n">
        <v>2</v>
      </c>
      <c r="E122" s="38" t="s">
        <v>197</v>
      </c>
      <c r="F122" s="38" t="s">
        <v>200</v>
      </c>
      <c r="K122" s="3" t="str">
        <f aca="false">IF(D122="","",IF(E122="",D122,""))</f>
        <v/>
      </c>
    </row>
    <row r="123" customFormat="false" ht="12.75" hidden="false" customHeight="false" outlineLevel="0" collapsed="false">
      <c r="A123" s="3" t="n">
        <v>222</v>
      </c>
      <c r="B123" s="6" t="str">
        <f aca="false">IF('Plussring(A)'!K40="","",'Plussring(A)'!K40)</f>
        <v>Almar Rahuoja</v>
      </c>
      <c r="C123" s="6" t="str">
        <f aca="false">IF('Plussring(A)'!K56="","",'Plussring(A)'!K56)</f>
        <v>Aksel Laks</v>
      </c>
      <c r="D123" s="3" t="n">
        <v>1</v>
      </c>
      <c r="E123" s="38" t="s">
        <v>217</v>
      </c>
      <c r="F123" s="38" t="s">
        <v>200</v>
      </c>
      <c r="K123" s="3" t="str">
        <f aca="false">IF(D123="","",IF(E123="",D123,""))</f>
        <v/>
      </c>
    </row>
    <row r="124" customFormat="false" ht="12.75" hidden="false" customHeight="false" outlineLevel="0" collapsed="false">
      <c r="A124" s="3" t="n">
        <v>223</v>
      </c>
      <c r="B124" s="6" t="str">
        <f aca="false">IF('Plussring(B)'!K10="","",'Plussring(B)'!K10)</f>
        <v>Krister Erik Etulaid</v>
      </c>
      <c r="C124" s="6" t="str">
        <f aca="false">IF('Plussring(B)'!K26="","",'Plussring(B)'!K26)</f>
        <v>Imre Korsen</v>
      </c>
      <c r="D124" s="3" t="n">
        <v>3</v>
      </c>
      <c r="E124" s="38" t="s">
        <v>218</v>
      </c>
      <c r="F124" s="38" t="s">
        <v>200</v>
      </c>
      <c r="K124" s="3" t="str">
        <f aca="false">IF(D124="","",IF(E124="",D124,""))</f>
        <v/>
      </c>
    </row>
    <row r="125" customFormat="false" ht="12.75" hidden="false" customHeight="false" outlineLevel="0" collapsed="false">
      <c r="A125" s="3" t="n">
        <v>224</v>
      </c>
      <c r="B125" s="6" t="str">
        <f aca="false">IF('Plussring(B)'!K42="","",'Plussring(B)'!K42)</f>
        <v>Ardi Mets</v>
      </c>
      <c r="C125" s="6" t="str">
        <f aca="false">IF('Plussring(B)'!K58="","",'Plussring(B)'!K58)</f>
        <v>Andres Somer</v>
      </c>
      <c r="D125" s="3" t="n">
        <v>8</v>
      </c>
      <c r="E125" s="38" t="s">
        <v>232</v>
      </c>
      <c r="F125" s="38" t="s">
        <v>200</v>
      </c>
      <c r="K125" s="3" t="str">
        <f aca="false">IF(D125="","",IF(E125="",D125,""))</f>
        <v/>
      </c>
    </row>
    <row r="126" customFormat="false" ht="12.75" hidden="false" customHeight="false" outlineLevel="0" collapsed="false">
      <c r="A126" s="3" t="n">
        <v>225</v>
      </c>
      <c r="B126" s="6" t="str">
        <f aca="false">IF('Kohad_49-64'!B58="","",'Kohad_49-64'!B58)</f>
        <v>Mängija 10</v>
      </c>
      <c r="C126" s="6" t="str">
        <f aca="false">IF('Kohad_49-64'!B60="","",'Kohad_49-64'!B60)</f>
        <v>Mängija 7</v>
      </c>
      <c r="E126" s="38" t="s">
        <v>265</v>
      </c>
      <c r="F126" s="38" t="s">
        <v>198</v>
      </c>
      <c r="K126" s="3" t="str">
        <f aca="false">IF(D126="","",IF(E126="",D126,""))</f>
        <v/>
      </c>
    </row>
    <row r="127" customFormat="false" ht="12.75" hidden="false" customHeight="false" outlineLevel="0" collapsed="false">
      <c r="A127" s="3" t="n">
        <v>226</v>
      </c>
      <c r="B127" s="6" t="str">
        <f aca="false">IF('Kohad_49-64'!B62="","",'Kohad_49-64'!B62)</f>
        <v>Mängija 8</v>
      </c>
      <c r="C127" s="6" t="str">
        <f aca="false">IF('Kohad_49-64'!B64="","",'Kohad_49-64'!B64)</f>
        <v>Mängija 9</v>
      </c>
      <c r="E127" s="38" t="s">
        <v>266</v>
      </c>
      <c r="F127" s="38" t="s">
        <v>198</v>
      </c>
      <c r="K127" s="3" t="str">
        <f aca="false">IF(D127="","",IF(E127="",D127,""))</f>
        <v/>
      </c>
    </row>
    <row r="128" customFormat="false" ht="12.75" hidden="false" customHeight="false" outlineLevel="0" collapsed="false">
      <c r="A128" s="3" t="n">
        <v>227</v>
      </c>
      <c r="B128" s="6" t="str">
        <f aca="false">IF('Kohad_49-64'!E43="","",'Kohad_49-64'!E43)</f>
        <v>Mängija 3</v>
      </c>
      <c r="C128" s="6" t="str">
        <f aca="false">IF('Kohad_49-64'!E47="","",'Kohad_49-64'!E47)</f>
        <v>Mängija 6</v>
      </c>
      <c r="E128" s="38" t="s">
        <v>260</v>
      </c>
      <c r="F128" s="38" t="s">
        <v>198</v>
      </c>
      <c r="K128" s="3" t="str">
        <f aca="false">IF(D128="","",IF(E128="",D128,""))</f>
        <v/>
      </c>
    </row>
    <row r="129" customFormat="false" ht="12.75" hidden="false" customHeight="false" outlineLevel="0" collapsed="false">
      <c r="A129" s="3" t="n">
        <v>228</v>
      </c>
      <c r="B129" s="6" t="str">
        <f aca="false">IF('Kohad_49-64'!E51="","",'Kohad_49-64'!E51)</f>
        <v>Mängija 5</v>
      </c>
      <c r="C129" s="6" t="str">
        <f aca="false">IF('Kohad_49-64'!E55="","",'Kohad_49-64'!E55)</f>
        <v>Mängija 4</v>
      </c>
      <c r="E129" s="38" t="s">
        <v>263</v>
      </c>
      <c r="F129" s="38" t="s">
        <v>198</v>
      </c>
      <c r="K129" s="3" t="str">
        <f aca="false">IF(D129="","",IF(E129="",D129,""))</f>
        <v/>
      </c>
    </row>
    <row r="130" customFormat="false" ht="12.75" hidden="false" customHeight="false" outlineLevel="0" collapsed="false">
      <c r="A130" s="3" t="n">
        <v>229</v>
      </c>
      <c r="B130" s="6" t="str">
        <f aca="false">IF('Kohad_49-64'!B34="","",'Kohad_49-64'!B34)</f>
        <v>Mängija 2</v>
      </c>
      <c r="C130" s="6" t="str">
        <f aca="false">IF('Kohad_49-64'!B36="","",'Kohad_49-64'!B36)</f>
        <v>Rauno Lehtsalu</v>
      </c>
      <c r="E130" s="38" t="s">
        <v>253</v>
      </c>
      <c r="F130" s="38" t="s">
        <v>198</v>
      </c>
      <c r="K130" s="3" t="str">
        <f aca="false">IF(D130="","",IF(E130="",D130,""))</f>
        <v/>
      </c>
    </row>
    <row r="131" customFormat="false" ht="12.75" hidden="false" customHeight="false" outlineLevel="0" collapsed="false">
      <c r="A131" s="3" t="n">
        <v>230</v>
      </c>
      <c r="B131" s="6" t="str">
        <f aca="false">IF('Kohad_49-64'!B38="","",'Kohad_49-64'!B38)</f>
        <v>Marten Vaher</v>
      </c>
      <c r="C131" s="6" t="str">
        <f aca="false">IF('Kohad_49-64'!B40="","",'Kohad_49-64'!B40)</f>
        <v>Mängija 1</v>
      </c>
      <c r="E131" s="38" t="s">
        <v>255</v>
      </c>
      <c r="F131" s="38" t="s">
        <v>198</v>
      </c>
      <c r="K131" s="3" t="str">
        <f aca="false">IF(D131="","",IF(E131="",D131,""))</f>
        <v/>
      </c>
    </row>
    <row r="132" customFormat="false" ht="12.75" hidden="false" customHeight="false" outlineLevel="0" collapsed="false">
      <c r="A132" s="3" t="n">
        <v>231</v>
      </c>
      <c r="B132" s="6" t="str">
        <f aca="false">IF('Kohad_49-64'!H5="","",'Kohad_49-64'!H5)</f>
        <v>Taivo Koitla</v>
      </c>
      <c r="C132" s="6" t="str">
        <f aca="false">IF('Kohad_49-64'!H13="","",'Kohad_49-64'!H13)</f>
        <v>Oliver Gurski</v>
      </c>
      <c r="D132" s="3" t="n">
        <v>7</v>
      </c>
      <c r="E132" s="38" t="s">
        <v>254</v>
      </c>
      <c r="F132" s="38" t="s">
        <v>202</v>
      </c>
      <c r="K132" s="3" t="str">
        <f aca="false">IF(D132="","",IF(E132="",D132,""))</f>
        <v/>
      </c>
    </row>
    <row r="133" customFormat="false" ht="12.75" hidden="false" customHeight="false" outlineLevel="0" collapsed="false">
      <c r="A133" s="3" t="n">
        <v>232</v>
      </c>
      <c r="B133" s="6" t="str">
        <f aca="false">IF('Kohad_49-64'!H21="","",'Kohad_49-64'!H21)</f>
        <v>Malle Miilmann</v>
      </c>
      <c r="C133" s="6" t="str">
        <f aca="false">IF('Kohad_49-64'!H29="","",'Kohad_49-64'!H29)</f>
        <v>Tõnu Kleesmann</v>
      </c>
      <c r="D133" s="3" t="n">
        <v>6</v>
      </c>
      <c r="E133" s="38" t="s">
        <v>258</v>
      </c>
      <c r="F133" s="38" t="s">
        <v>200</v>
      </c>
      <c r="K133" s="3" t="str">
        <f aca="false">IF(D133="","",IF(E133="",D133,""))</f>
        <v/>
      </c>
    </row>
    <row r="134" customFormat="false" ht="12.75" hidden="false" customHeight="false" outlineLevel="0" collapsed="false">
      <c r="A134" s="3" t="n">
        <v>233</v>
      </c>
      <c r="B134" s="6" t="str">
        <f aca="false">IF(Miinusring!K6="","",Miinusring!K6)</f>
        <v>Vladimir Sastin</v>
      </c>
      <c r="C134" s="6" t="str">
        <f aca="false">IF(Miinusring!K10="","",Miinusring!K10)</f>
        <v>Ketrin Salumaa</v>
      </c>
      <c r="D134" s="3" t="n">
        <v>8</v>
      </c>
      <c r="E134" s="38" t="s">
        <v>214</v>
      </c>
      <c r="F134" s="38" t="s">
        <v>200</v>
      </c>
      <c r="K134" s="3" t="str">
        <f aca="false">IF(D134="","",IF(E134="",D134,""))</f>
        <v/>
      </c>
    </row>
    <row r="135" customFormat="false" ht="12.75" hidden="false" customHeight="false" outlineLevel="0" collapsed="false">
      <c r="A135" s="3" t="n">
        <v>234</v>
      </c>
      <c r="B135" s="6" t="str">
        <f aca="false">IF(Miinusring!K14="","",Miinusring!K14)</f>
        <v>Mihkel Lasn</v>
      </c>
      <c r="C135" s="6" t="str">
        <f aca="false">IF(Miinusring!K18="","",Miinusring!K18)</f>
        <v>Veiko Ristissaar</v>
      </c>
      <c r="D135" s="3" t="n">
        <v>6</v>
      </c>
      <c r="E135" s="38" t="s">
        <v>210</v>
      </c>
      <c r="F135" s="38" t="s">
        <v>200</v>
      </c>
      <c r="K135" s="3" t="str">
        <f aca="false">IF(D135="","",IF(E135="",D135,""))</f>
        <v/>
      </c>
    </row>
    <row r="136" customFormat="false" ht="12.75" hidden="false" customHeight="false" outlineLevel="0" collapsed="false">
      <c r="A136" s="3" t="n">
        <v>235</v>
      </c>
      <c r="B136" s="6" t="str">
        <f aca="false">IF(Miinusring!K22="","",Miinusring!K22)</f>
        <v>Heino Kruusement</v>
      </c>
      <c r="C136" s="6" t="str">
        <f aca="false">IF(Miinusring!K26="","",Miinusring!K26)</f>
        <v>Allar Oviir</v>
      </c>
      <c r="D136" s="3" t="n">
        <v>5</v>
      </c>
      <c r="E136" s="38" t="s">
        <v>226</v>
      </c>
      <c r="F136" s="38" t="s">
        <v>204</v>
      </c>
      <c r="K136" s="3" t="str">
        <f aca="false">IF(D136="","",IF(E136="",D136,""))</f>
        <v/>
      </c>
    </row>
    <row r="137" customFormat="false" ht="12.75" hidden="false" customHeight="false" outlineLevel="0" collapsed="false">
      <c r="A137" s="3" t="n">
        <v>236</v>
      </c>
      <c r="B137" s="6" t="str">
        <f aca="false">IF(Miinusring!K30="","",Miinusring!K30)</f>
        <v>Aimar Välja</v>
      </c>
      <c r="C137" s="6" t="str">
        <f aca="false">IF(Miinusring!K34="","",Miinusring!K34)</f>
        <v>Jüri Vahtra</v>
      </c>
      <c r="D137" s="3" t="n">
        <v>2</v>
      </c>
      <c r="E137" s="38" t="s">
        <v>203</v>
      </c>
      <c r="F137" s="38" t="s">
        <v>200</v>
      </c>
      <c r="K137" s="3" t="str">
        <f aca="false">IF(D137="","",IF(E137="",D137,""))</f>
        <v/>
      </c>
    </row>
    <row r="138" customFormat="false" ht="12.75" hidden="false" customHeight="false" outlineLevel="0" collapsed="false">
      <c r="A138" s="3" t="n">
        <v>237</v>
      </c>
      <c r="B138" s="6" t="str">
        <f aca="false">IF(Miinusring!K38="","",Miinusring!K38)</f>
        <v>Priit Eiver</v>
      </c>
      <c r="C138" s="6" t="str">
        <f aca="false">IF(Miinusring!K42="","",Miinusring!K42)</f>
        <v>Riho Strazev</v>
      </c>
      <c r="D138" s="3" t="n">
        <v>4</v>
      </c>
      <c r="E138" s="38" t="s">
        <v>205</v>
      </c>
      <c r="F138" s="38" t="s">
        <v>202</v>
      </c>
      <c r="K138" s="3" t="str">
        <f aca="false">IF(D138="","",IF(E138="",D138,""))</f>
        <v/>
      </c>
    </row>
    <row r="139" customFormat="false" ht="12.75" hidden="false" customHeight="false" outlineLevel="0" collapsed="false">
      <c r="A139" s="3" t="n">
        <v>238</v>
      </c>
      <c r="B139" s="6" t="str">
        <f aca="false">IF(Miinusring!K46="","",Miinusring!K46)</f>
        <v>Arak Mihkel</v>
      </c>
      <c r="C139" s="6" t="str">
        <f aca="false">IF(Miinusring!K50="","",Miinusring!K50)</f>
        <v>Kalev Klais</v>
      </c>
      <c r="D139" s="3" t="n">
        <v>7</v>
      </c>
      <c r="E139" s="38" t="s">
        <v>244</v>
      </c>
      <c r="F139" s="38" t="s">
        <v>202</v>
      </c>
      <c r="K139" s="3" t="str">
        <f aca="false">IF(D139="","",IF(E139="",D139,""))</f>
        <v/>
      </c>
    </row>
    <row r="140" customFormat="false" ht="12.75" hidden="false" customHeight="false" outlineLevel="0" collapsed="false">
      <c r="A140" s="3" t="n">
        <v>239</v>
      </c>
      <c r="B140" s="6" t="str">
        <f aca="false">IF(Miinusring!K54="","",Miinusring!K54)</f>
        <v>Marika Kotka</v>
      </c>
      <c r="C140" s="6" t="str">
        <f aca="false">IF(Miinusring!K58="","",Miinusring!K58)</f>
        <v>Reino Ristissaar</v>
      </c>
      <c r="D140" s="3" t="n">
        <v>1</v>
      </c>
      <c r="E140" s="38" t="s">
        <v>222</v>
      </c>
      <c r="F140" s="38" t="s">
        <v>204</v>
      </c>
      <c r="K140" s="3" t="str">
        <f aca="false">IF(D140="","",IF(E140="",D140,""))</f>
        <v/>
      </c>
    </row>
    <row r="141" customFormat="false" ht="12.75" hidden="false" customHeight="false" outlineLevel="0" collapsed="false">
      <c r="A141" s="3" t="n">
        <v>240</v>
      </c>
      <c r="B141" s="6" t="str">
        <f aca="false">IF(Miinusring!K62="","",Miinusring!K62)</f>
        <v>Siim Arak</v>
      </c>
      <c r="C141" s="6" t="str">
        <f aca="false">IF(Miinusring!K66="","",Miinusring!K66)</f>
        <v>Jaanus Mölder</v>
      </c>
      <c r="D141" s="3" t="n">
        <v>4</v>
      </c>
      <c r="E141" s="38" t="s">
        <v>221</v>
      </c>
      <c r="F141" s="38" t="s">
        <v>202</v>
      </c>
      <c r="K141" s="3" t="str">
        <f aca="false">IF(D141="","",IF(E141="",D141,""))</f>
        <v/>
      </c>
    </row>
    <row r="142" customFormat="false" ht="12.75" hidden="false" customHeight="false" outlineLevel="0" collapsed="false">
      <c r="A142" s="3" t="n">
        <v>241</v>
      </c>
      <c r="B142" s="6" t="str">
        <f aca="false">IF('Kohad_33-48'!B45="","",'Kohad_33-48'!B45)</f>
        <v>Raigo Rommot</v>
      </c>
      <c r="C142" s="6" t="str">
        <f aca="false">IF('Kohad_33-48'!B47="","",'Kohad_33-48'!B47)</f>
        <v>Käthlin Vahtel</v>
      </c>
      <c r="E142" s="38" t="s">
        <v>236</v>
      </c>
      <c r="F142" s="38" t="s">
        <v>198</v>
      </c>
      <c r="K142" s="3" t="str">
        <f aca="false">IF(D142="","",IF(E142="",D142,""))</f>
        <v/>
      </c>
    </row>
    <row r="143" customFormat="false" ht="12.75" hidden="false" customHeight="false" outlineLevel="0" collapsed="false">
      <c r="A143" s="3" t="n">
        <v>242</v>
      </c>
      <c r="B143" s="6" t="str">
        <f aca="false">IF('Kohad_33-48'!B49="","",'Kohad_33-48'!B49)</f>
        <v>Maie Enni</v>
      </c>
      <c r="C143" s="6" t="str">
        <f aca="false">IF('Kohad_33-48'!B51="","",'Kohad_33-48'!B51)</f>
        <v>Taavi Miku</v>
      </c>
      <c r="D143" s="3" t="n">
        <v>6</v>
      </c>
      <c r="E143" s="38" t="s">
        <v>228</v>
      </c>
      <c r="F143" s="38" t="s">
        <v>200</v>
      </c>
      <c r="K143" s="3" t="str">
        <f aca="false">IF(D143="","",IF(E143="",D143,""))</f>
        <v/>
      </c>
    </row>
    <row r="144" customFormat="false" ht="12.75" hidden="false" customHeight="false" outlineLevel="0" collapsed="false">
      <c r="A144" s="3" t="n">
        <v>243</v>
      </c>
      <c r="B144" s="6" t="str">
        <f aca="false">IF('Kohad_33-48'!B53="","",'Kohad_33-48'!B53)</f>
        <v>Romet Rättel</v>
      </c>
      <c r="C144" s="6" t="str">
        <f aca="false">IF('Kohad_33-48'!B55="","",'Kohad_33-48'!B55)</f>
        <v>Ene Laur</v>
      </c>
      <c r="D144" s="3" t="n">
        <v>10</v>
      </c>
      <c r="E144" s="38" t="s">
        <v>207</v>
      </c>
      <c r="F144" s="38" t="s">
        <v>202</v>
      </c>
      <c r="K144" s="3" t="str">
        <f aca="false">IF(D144="","",IF(E144="",D144,""))</f>
        <v/>
      </c>
    </row>
    <row r="145" customFormat="false" ht="12.75" hidden="false" customHeight="false" outlineLevel="0" collapsed="false">
      <c r="A145" s="3" t="n">
        <v>244</v>
      </c>
      <c r="B145" s="6" t="str">
        <f aca="false">IF('Kohad_33-48'!B57="","",'Kohad_33-48'!B57)</f>
        <v>Erika  Seffer-Müller</v>
      </c>
      <c r="C145" s="6" t="str">
        <f aca="false">IF('Kohad_33-48'!B59="","",'Kohad_33-48'!B59)</f>
        <v>Heiki Hansar</v>
      </c>
      <c r="D145" s="3" t="n">
        <v>9</v>
      </c>
      <c r="E145" s="38" t="s">
        <v>249</v>
      </c>
      <c r="F145" s="38" t="s">
        <v>200</v>
      </c>
      <c r="K145" s="3" t="str">
        <f aca="false">IF(D145="","",IF(E145="",D145,""))</f>
        <v/>
      </c>
    </row>
    <row r="146" customFormat="false" ht="12.75" hidden="false" customHeight="false" outlineLevel="0" collapsed="false">
      <c r="A146" s="3" t="n">
        <v>245</v>
      </c>
      <c r="B146" s="6" t="str">
        <f aca="false">IF('Kohad_33-48'!E6="","",'Kohad_33-48'!E6)</f>
        <v>Kristi Kruusimaa</v>
      </c>
      <c r="C146" s="6" t="str">
        <f aca="false">IF('Kohad_33-48'!E10="","",'Kohad_33-48'!E10)</f>
        <v>Jaan Lepp</v>
      </c>
      <c r="D146" s="3" t="n">
        <v>9</v>
      </c>
      <c r="E146" s="38" t="s">
        <v>224</v>
      </c>
      <c r="F146" s="38" t="s">
        <v>200</v>
      </c>
      <c r="K146" s="3" t="str">
        <f aca="false">IF(D146="","",IF(E146="",D146,""))</f>
        <v/>
      </c>
    </row>
    <row r="147" customFormat="false" ht="12.75" hidden="false" customHeight="false" outlineLevel="0" collapsed="false">
      <c r="A147" s="3" t="n">
        <v>246</v>
      </c>
      <c r="B147" s="6" t="str">
        <f aca="false">IF('Kohad_33-48'!E14="","",'Kohad_33-48'!E14)</f>
        <v>Toivo Uustalo</v>
      </c>
      <c r="C147" s="6" t="str">
        <f aca="false">IF('Kohad_33-48'!E18="","",'Kohad_33-48'!E18)</f>
        <v>Aimir Laidma</v>
      </c>
      <c r="D147" s="3" t="n">
        <v>3</v>
      </c>
      <c r="E147" s="38" t="s">
        <v>238</v>
      </c>
      <c r="F147" s="38" t="s">
        <v>200</v>
      </c>
      <c r="K147" s="3" t="str">
        <f aca="false">IF(D147="","",IF(E147="",D147,""))</f>
        <v/>
      </c>
    </row>
    <row r="148" customFormat="false" ht="12.75" hidden="false" customHeight="false" outlineLevel="0" collapsed="false">
      <c r="A148" s="3" t="n">
        <v>247</v>
      </c>
      <c r="B148" s="6" t="str">
        <f aca="false">IF('Kohad_33-48'!E22="","",'Kohad_33-48'!E22)</f>
        <v>Lembit Laumets</v>
      </c>
      <c r="C148" s="6" t="str">
        <f aca="false">IF('Kohad_33-48'!E26="","",'Kohad_33-48'!E26)</f>
        <v>Kalev Puk</v>
      </c>
      <c r="D148" s="3" t="n">
        <v>8</v>
      </c>
      <c r="E148" s="38" t="s">
        <v>242</v>
      </c>
      <c r="F148" s="38" t="s">
        <v>202</v>
      </c>
      <c r="K148" s="3" t="str">
        <f aca="false">IF(D148="","",IF(E148="",D148,""))</f>
        <v/>
      </c>
    </row>
    <row r="149" customFormat="false" ht="12.75" hidden="false" customHeight="false" outlineLevel="0" collapsed="false">
      <c r="A149" s="3" t="n">
        <v>248</v>
      </c>
      <c r="B149" s="6" t="str">
        <f aca="false">IF('Kohad_33-48'!E30="","",'Kohad_33-48'!E30)</f>
        <v>Iris Rajasaare</v>
      </c>
      <c r="C149" s="6" t="str">
        <f aca="false">IF('Kohad_33-48'!E34="","",'Kohad_33-48'!E34)</f>
        <v>Priidu Vaher</v>
      </c>
      <c r="D149" s="3" t="n">
        <v>9</v>
      </c>
      <c r="E149" s="38" t="s">
        <v>215</v>
      </c>
      <c r="F149" s="38" t="s">
        <v>202</v>
      </c>
      <c r="H149" s="3" t="s">
        <v>264</v>
      </c>
      <c r="K149" s="3" t="str">
        <f aca="false">IF(D149="","",IF(E149="",D149,""))</f>
        <v/>
      </c>
    </row>
    <row r="150" customFormat="false" ht="12.75" hidden="false" customHeight="false" outlineLevel="0" collapsed="false">
      <c r="A150" s="3" t="n">
        <v>249</v>
      </c>
      <c r="B150" s="6" t="str">
        <f aca="false">IF('Kohad_3-32'!B50="","",'Kohad_3-32'!B50)</f>
        <v>Marek Leemet</v>
      </c>
      <c r="C150" s="6" t="str">
        <f aca="false">IF('Kohad_3-32'!B52="","",'Kohad_3-32'!B52)</f>
        <v>Erik Tõntson</v>
      </c>
      <c r="D150" s="3" t="n">
        <v>10</v>
      </c>
      <c r="E150" s="38" t="s">
        <v>235</v>
      </c>
      <c r="F150" s="38" t="s">
        <v>200</v>
      </c>
      <c r="K150" s="3" t="str">
        <f aca="false">IF(D150="","",IF(E150="",D150,""))</f>
        <v/>
      </c>
    </row>
    <row r="151" customFormat="false" ht="12.75" hidden="false" customHeight="false" outlineLevel="0" collapsed="false">
      <c r="A151" s="3" t="n">
        <v>250</v>
      </c>
      <c r="B151" s="6" t="str">
        <f aca="false">IF('Kohad_3-32'!B54="","",'Kohad_3-32'!B54)</f>
        <v>Tiit Laur</v>
      </c>
      <c r="C151" s="6" t="str">
        <f aca="false">IF('Kohad_3-32'!B56="","",'Kohad_3-32'!B56)</f>
        <v>Raivo Roots</v>
      </c>
      <c r="D151" s="3" t="n">
        <v>7</v>
      </c>
      <c r="E151" s="38" t="s">
        <v>231</v>
      </c>
      <c r="F151" s="38" t="s">
        <v>204</v>
      </c>
      <c r="K151" s="3" t="str">
        <f aca="false">IF(D151="","",IF(E151="",D151,""))</f>
        <v/>
      </c>
    </row>
    <row r="152" customFormat="false" ht="12.75" hidden="false" customHeight="false" outlineLevel="0" collapsed="false">
      <c r="A152" s="3" t="n">
        <v>251</v>
      </c>
      <c r="B152" s="6" t="str">
        <f aca="false">IF('Kohad_3-32'!B58="","",'Kohad_3-32'!B58)</f>
        <v>Vahur Männa</v>
      </c>
      <c r="C152" s="6" t="str">
        <f aca="false">IF('Kohad_3-32'!B60="","",'Kohad_3-32'!B60)</f>
        <v>Oleg Rättel</v>
      </c>
      <c r="D152" s="3" t="n">
        <v>4</v>
      </c>
      <c r="E152" s="38" t="s">
        <v>245</v>
      </c>
      <c r="F152" s="38" t="s">
        <v>202</v>
      </c>
      <c r="K152" s="3" t="str">
        <f aca="false">IF(D152="","",IF(E152="",D152,""))</f>
        <v/>
      </c>
    </row>
    <row r="153" customFormat="false" ht="12.75" hidden="false" customHeight="false" outlineLevel="0" collapsed="false">
      <c r="A153" s="3" t="n">
        <v>252</v>
      </c>
      <c r="B153" s="6" t="str">
        <f aca="false">IF('Kohad_3-32'!B62="","",'Kohad_3-32'!B62)</f>
        <v>Heino Vanker</v>
      </c>
      <c r="C153" s="6" t="str">
        <f aca="false">IF('Kohad_3-32'!B64="","",'Kohad_3-32'!B64)</f>
        <v>Veljo Mõek</v>
      </c>
      <c r="D153" s="3" t="n">
        <v>6</v>
      </c>
      <c r="E153" s="38" t="s">
        <v>216</v>
      </c>
      <c r="F153" s="38" t="s">
        <v>202</v>
      </c>
      <c r="K153" s="3" t="str">
        <f aca="false">IF(D153="","",IF(E153="",D153,""))</f>
        <v/>
      </c>
    </row>
    <row r="154" customFormat="false" ht="12.75" hidden="false" customHeight="false" outlineLevel="0" collapsed="false">
      <c r="A154" s="3" t="n">
        <v>253</v>
      </c>
      <c r="B154" s="6" t="str">
        <f aca="false">IF(Miinusring!N8="","",Miinusring!N8)</f>
        <v>Ketrin Salumaa</v>
      </c>
      <c r="C154" s="6" t="str">
        <f aca="false">IF(Miinusring!N16="","",Miinusring!N16)</f>
        <v>Veiko Ristissaar</v>
      </c>
      <c r="D154" s="3" t="n">
        <v>2</v>
      </c>
      <c r="E154" s="38" t="s">
        <v>214</v>
      </c>
      <c r="F154" s="38" t="s">
        <v>200</v>
      </c>
      <c r="K154" s="3" t="str">
        <f aca="false">IF(D154="","",IF(E154="",D154,""))</f>
        <v/>
      </c>
    </row>
    <row r="155" customFormat="false" ht="12.75" hidden="false" customHeight="false" outlineLevel="0" collapsed="false">
      <c r="A155" s="3" t="n">
        <v>254</v>
      </c>
      <c r="B155" s="6" t="str">
        <f aca="false">IF(Miinusring!N24="","",Miinusring!N24)</f>
        <v>Heino Kruusement</v>
      </c>
      <c r="C155" s="6" t="str">
        <f aca="false">IF(Miinusring!N32="","",Miinusring!N32)</f>
        <v>Jüri Vahtra</v>
      </c>
      <c r="D155" s="3" t="n">
        <v>2</v>
      </c>
      <c r="E155" s="38" t="s">
        <v>226</v>
      </c>
      <c r="F155" s="38" t="s">
        <v>200</v>
      </c>
      <c r="K155" s="3" t="str">
        <f aca="false">IF(D155="","",IF(E155="",D155,""))</f>
        <v/>
      </c>
    </row>
    <row r="156" customFormat="false" ht="12.75" hidden="false" customHeight="false" outlineLevel="0" collapsed="false">
      <c r="A156" s="3" t="n">
        <v>255</v>
      </c>
      <c r="B156" s="6" t="str">
        <f aca="false">IF(Miinusring!N40="","",Miinusring!N40)</f>
        <v>Priit Eiver</v>
      </c>
      <c r="C156" s="6" t="str">
        <f aca="false">IF(Miinusring!N48="","",Miinusring!N48)</f>
        <v>Arak Mihkel</v>
      </c>
      <c r="D156" s="3" t="n">
        <v>3</v>
      </c>
      <c r="E156" s="38" t="s">
        <v>205</v>
      </c>
      <c r="F156" s="38" t="s">
        <v>204</v>
      </c>
      <c r="K156" s="3" t="str">
        <f aca="false">IF(D156="","",IF(E156="",D156,""))</f>
        <v/>
      </c>
    </row>
    <row r="157" customFormat="false" ht="12.75" hidden="false" customHeight="false" outlineLevel="0" collapsed="false">
      <c r="A157" s="3" t="n">
        <v>256</v>
      </c>
      <c r="B157" s="6" t="str">
        <f aca="false">IF(Miinusring!N56="","",Miinusring!N56)</f>
        <v>Reino Ristissaar</v>
      </c>
      <c r="C157" s="6" t="str">
        <f aca="false">IF(Miinusring!N64="","",Miinusring!N64)</f>
        <v>Jaanus Mölder</v>
      </c>
      <c r="D157" s="3" t="n">
        <v>8</v>
      </c>
      <c r="E157" s="38" t="s">
        <v>222</v>
      </c>
      <c r="F157" s="38" t="s">
        <v>202</v>
      </c>
      <c r="K157" s="3" t="str">
        <f aca="false">IF(D157="","",IF(E157="",D157,""))</f>
        <v/>
      </c>
    </row>
    <row r="158" customFormat="false" ht="12.75" hidden="false" customHeight="false" outlineLevel="0" collapsed="false">
      <c r="A158" s="3" t="n">
        <v>257</v>
      </c>
      <c r="B158" s="6" t="str">
        <f aca="false">IF('Kohad_3-32'!B26="","",'Kohad_3-32'!B26)</f>
        <v>Vladimir Sastin</v>
      </c>
      <c r="C158" s="6" t="str">
        <f aca="false">IF('Kohad_3-32'!B28="","",'Kohad_3-32'!B28)</f>
        <v>Mihkel Lasn</v>
      </c>
      <c r="D158" s="3" t="n">
        <v>5</v>
      </c>
      <c r="E158" s="38" t="s">
        <v>219</v>
      </c>
      <c r="F158" s="38" t="s">
        <v>204</v>
      </c>
      <c r="K158" s="3" t="str">
        <f aca="false">IF(D158="","",IF(E158="",D158,""))</f>
        <v/>
      </c>
    </row>
    <row r="159" customFormat="false" ht="12.75" hidden="false" customHeight="false" outlineLevel="0" collapsed="false">
      <c r="A159" s="3" t="n">
        <v>258</v>
      </c>
      <c r="B159" s="6" t="str">
        <f aca="false">IF('Kohad_3-32'!B30="","",'Kohad_3-32'!B30)</f>
        <v>Allar Oviir</v>
      </c>
      <c r="C159" s="6" t="str">
        <f aca="false">IF('Kohad_3-32'!B32="","",'Kohad_3-32'!B32)</f>
        <v>Aimar Välja</v>
      </c>
      <c r="D159" s="3" t="n">
        <v>6</v>
      </c>
      <c r="E159" s="38" t="s">
        <v>206</v>
      </c>
      <c r="F159" s="38" t="s">
        <v>200</v>
      </c>
      <c r="K159" s="3" t="str">
        <f aca="false">IF(D159="","",IF(E159="",D159,""))</f>
        <v/>
      </c>
    </row>
    <row r="160" customFormat="false" ht="12.75" hidden="false" customHeight="false" outlineLevel="0" collapsed="false">
      <c r="A160" s="3" t="n">
        <v>259</v>
      </c>
      <c r="B160" s="6" t="str">
        <f aca="false">IF('Kohad_3-32'!B34="","",'Kohad_3-32'!B34)</f>
        <v>Riho Strazev</v>
      </c>
      <c r="C160" s="6" t="str">
        <f aca="false">IF('Kohad_3-32'!B36="","",'Kohad_3-32'!B36)</f>
        <v>Kalev Klais</v>
      </c>
      <c r="E160" s="38" t="s">
        <v>36</v>
      </c>
      <c r="F160" s="38" t="s">
        <v>198</v>
      </c>
      <c r="K160" s="3" t="str">
        <f aca="false">IF(D160="","",IF(E160="",D160,""))</f>
        <v/>
      </c>
    </row>
    <row r="161" customFormat="false" ht="12.75" hidden="false" customHeight="false" outlineLevel="0" collapsed="false">
      <c r="A161" s="3" t="n">
        <v>260</v>
      </c>
      <c r="B161" s="6" t="str">
        <f aca="false">IF('Kohad_3-32'!B38="","",'Kohad_3-32'!B38)</f>
        <v>Marika Kotka</v>
      </c>
      <c r="C161" s="6" t="str">
        <f aca="false">IF('Kohad_3-32'!B40="","",'Kohad_3-32'!B40)</f>
        <v>Siim Arak</v>
      </c>
      <c r="D161" s="3" t="n">
        <v>2</v>
      </c>
      <c r="E161" s="38" t="s">
        <v>248</v>
      </c>
      <c r="F161" s="38" t="s">
        <v>200</v>
      </c>
      <c r="K161" s="3" t="str">
        <f aca="false">IF(D161="","",IF(E161="",D161,""))</f>
        <v/>
      </c>
    </row>
    <row r="162" customFormat="false" ht="12.75" hidden="false" customHeight="false" outlineLevel="0" collapsed="false">
      <c r="A162" s="3" t="n">
        <v>261</v>
      </c>
      <c r="B162" s="6" t="str">
        <f aca="false">IF('Plussring(A)'!N16="","",'Plussring(A)'!N16)</f>
        <v>Taago Puntso</v>
      </c>
      <c r="C162" s="6" t="str">
        <f aca="false">IF('Plussring(A)'!N48="","",'Plussring(A)'!N48)</f>
        <v>Aksel Laks</v>
      </c>
      <c r="D162" s="3" t="n">
        <v>1</v>
      </c>
      <c r="E162" s="38" t="s">
        <v>197</v>
      </c>
      <c r="F162" s="38" t="s">
        <v>200</v>
      </c>
      <c r="G162" s="3" t="s">
        <v>267</v>
      </c>
      <c r="K162" s="3" t="str">
        <f aca="false">IF(D162="","",IF(E162="",D162,""))</f>
        <v/>
      </c>
    </row>
    <row r="163" customFormat="false" ht="12.75" hidden="false" customHeight="false" outlineLevel="0" collapsed="false">
      <c r="A163" s="3" t="n">
        <v>262</v>
      </c>
      <c r="B163" s="6" t="str">
        <f aca="false">IF('Plussring(B)'!N18="","",'Plussring(B)'!N18)</f>
        <v>Krister Erik Etulaid</v>
      </c>
      <c r="C163" s="6" t="str">
        <f aca="false">IF('Plussring(B)'!N50="","",'Plussring(B)'!N50)</f>
        <v>Andres Somer</v>
      </c>
      <c r="D163" s="3" t="n">
        <v>1</v>
      </c>
      <c r="E163" s="38" t="s">
        <v>218</v>
      </c>
      <c r="F163" s="38" t="s">
        <v>200</v>
      </c>
      <c r="G163" s="3" t="s">
        <v>268</v>
      </c>
      <c r="K163" s="3" t="str">
        <f aca="false">IF(D163="","",IF(E163="",D163,""))</f>
        <v/>
      </c>
    </row>
    <row r="164" customFormat="false" ht="12.75" hidden="false" customHeight="false" outlineLevel="0" collapsed="false">
      <c r="A164" s="3" t="n">
        <v>263</v>
      </c>
      <c r="B164" s="6" t="str">
        <f aca="false">IF('Kohad_49-64'!N61="","",'Kohad_49-64'!N61)</f>
        <v>Mängija 10</v>
      </c>
      <c r="C164" s="6" t="str">
        <f aca="false">IF('Kohad_49-64'!N63="","",'Kohad_49-64'!N63)</f>
        <v>Mängija 9</v>
      </c>
      <c r="E164" s="38" t="s">
        <v>269</v>
      </c>
      <c r="F164" s="38" t="s">
        <v>198</v>
      </c>
      <c r="G164" s="3" t="s">
        <v>270</v>
      </c>
      <c r="K164" s="3" t="str">
        <f aca="false">IF(D164="","",IF(E164="",D164,""))</f>
        <v/>
      </c>
    </row>
    <row r="165" customFormat="false" ht="12.75" hidden="false" customHeight="false" outlineLevel="0" collapsed="false">
      <c r="A165" s="3" t="n">
        <v>264</v>
      </c>
      <c r="B165" s="6" t="str">
        <f aca="false">IF('Kohad_49-64'!E59="","",'Kohad_49-64'!E59)</f>
        <v>Mängija 7</v>
      </c>
      <c r="C165" s="6" t="str">
        <f aca="false">IF('Kohad_49-64'!E63="","",'Kohad_49-64'!E63)</f>
        <v>Mängija 8</v>
      </c>
      <c r="E165" s="38" t="s">
        <v>265</v>
      </c>
      <c r="F165" s="38" t="s">
        <v>198</v>
      </c>
      <c r="G165" s="3" t="s">
        <v>271</v>
      </c>
      <c r="K165" s="3" t="str">
        <f aca="false">IF(D165="","",IF(E165="",D165,""))</f>
        <v/>
      </c>
    </row>
    <row r="166" customFormat="false" ht="12.75" hidden="false" customHeight="false" outlineLevel="0" collapsed="false">
      <c r="A166" s="3" t="n">
        <v>265</v>
      </c>
      <c r="B166" s="6" t="str">
        <f aca="false">IF('Kohad_49-64'!N51="","",'Kohad_49-64'!N51)</f>
        <v>Mängija 6</v>
      </c>
      <c r="C166" s="6" t="str">
        <f aca="false">IF('Kohad_49-64'!N53="","",'Kohad_49-64'!N53)</f>
        <v>Mängija 5</v>
      </c>
      <c r="E166" s="38" t="s">
        <v>262</v>
      </c>
      <c r="F166" s="38" t="s">
        <v>198</v>
      </c>
      <c r="G166" s="3" t="s">
        <v>272</v>
      </c>
      <c r="K166" s="3" t="str">
        <f aca="false">IF(D166="","",IF(E166="",D166,""))</f>
        <v/>
      </c>
    </row>
    <row r="167" customFormat="false" ht="12.75" hidden="false" customHeight="false" outlineLevel="0" collapsed="false">
      <c r="A167" s="3" t="n">
        <v>266</v>
      </c>
      <c r="B167" s="6" t="str">
        <f aca="false">IF('Kohad_49-64'!H45="","",'Kohad_49-64'!H45)</f>
        <v>Mängija 3</v>
      </c>
      <c r="C167" s="6" t="str">
        <f aca="false">IF('Kohad_49-64'!H53="","",'Kohad_49-64'!H53)</f>
        <v>Mängija 4</v>
      </c>
      <c r="E167" s="38" t="s">
        <v>260</v>
      </c>
      <c r="F167" s="38" t="s">
        <v>198</v>
      </c>
      <c r="G167" s="3" t="s">
        <v>273</v>
      </c>
      <c r="K167" s="3" t="str">
        <f aca="false">IF(D167="","",IF(E167="",D167,""))</f>
        <v/>
      </c>
    </row>
    <row r="168" customFormat="false" ht="12.75" hidden="false" customHeight="false" outlineLevel="0" collapsed="false">
      <c r="A168" s="3" t="n">
        <v>267</v>
      </c>
      <c r="B168" s="6" t="str">
        <f aca="false">IF('Kohad_49-64'!N37="","",'Kohad_49-64'!N37)</f>
        <v>Mängija 2</v>
      </c>
      <c r="C168" s="6" t="str">
        <f aca="false">IF('Kohad_49-64'!N39="","",'Kohad_49-64'!N39)</f>
        <v>Mängija 1</v>
      </c>
      <c r="E168" s="38" t="s">
        <v>257</v>
      </c>
      <c r="F168" s="38" t="s">
        <v>198</v>
      </c>
      <c r="G168" s="3" t="s">
        <v>274</v>
      </c>
      <c r="K168" s="3" t="str">
        <f aca="false">IF(D168="","",IF(E168="",D168,""))</f>
        <v/>
      </c>
    </row>
    <row r="169" customFormat="false" ht="12.75" hidden="false" customHeight="false" outlineLevel="0" collapsed="false">
      <c r="A169" s="3" t="n">
        <v>268</v>
      </c>
      <c r="B169" s="6" t="str">
        <f aca="false">IF('Kohad_49-64'!E35="","",'Kohad_49-64'!E35)</f>
        <v>Rauno Lehtsalu</v>
      </c>
      <c r="C169" s="6" t="str">
        <f aca="false">IF('Kohad_49-64'!E39="","",'Kohad_49-64'!E39)</f>
        <v>Marten Vaher</v>
      </c>
      <c r="D169" s="3" t="n">
        <v>10</v>
      </c>
      <c r="E169" s="38" t="s">
        <v>255</v>
      </c>
      <c r="F169" s="38" t="s">
        <v>200</v>
      </c>
      <c r="G169" s="3" t="s">
        <v>275</v>
      </c>
      <c r="K169" s="3" t="str">
        <f aca="false">IF(D169="","",IF(E169="",D169,""))</f>
        <v/>
      </c>
    </row>
    <row r="170" customFormat="false" ht="12.75" hidden="false" customHeight="false" outlineLevel="0" collapsed="false">
      <c r="A170" s="3" t="n">
        <v>269</v>
      </c>
      <c r="B170" s="6" t="str">
        <f aca="false">IF('Kohad_49-64'!N29="","",'Kohad_49-64'!N29)</f>
        <v>Taivo Koitla</v>
      </c>
      <c r="C170" s="6" t="str">
        <f aca="false">IF('Kohad_49-64'!N31="","",'Kohad_49-64'!N31)</f>
        <v>Malle Miilmann</v>
      </c>
      <c r="D170" s="3" t="n">
        <v>9</v>
      </c>
      <c r="E170" s="38" t="s">
        <v>256</v>
      </c>
      <c r="F170" s="38" t="s">
        <v>200</v>
      </c>
      <c r="G170" s="3" t="s">
        <v>276</v>
      </c>
      <c r="K170" s="3" t="str">
        <f aca="false">IF(D170="","",IF(E170="",D170,""))</f>
        <v/>
      </c>
    </row>
    <row r="171" customFormat="false" ht="12.75" hidden="false" customHeight="false" outlineLevel="0" collapsed="false">
      <c r="A171" s="3" t="n">
        <v>270</v>
      </c>
      <c r="B171" s="6" t="str">
        <f aca="false">IF('Kohad_49-64'!K9="","",'Kohad_49-64'!K9)</f>
        <v>Oliver Gurski</v>
      </c>
      <c r="C171" s="6" t="str">
        <f aca="false">IF('Kohad_49-64'!K25="","",'Kohad_49-64'!K25)</f>
        <v>Tõnu Kleesmann</v>
      </c>
      <c r="D171" s="3" t="n">
        <v>10</v>
      </c>
      <c r="E171" s="38" t="s">
        <v>258</v>
      </c>
      <c r="F171" s="38" t="s">
        <v>200</v>
      </c>
      <c r="G171" s="3" t="s">
        <v>277</v>
      </c>
      <c r="K171" s="3" t="str">
        <f aca="false">IF(D171="","",IF(E171="",D171,""))</f>
        <v/>
      </c>
    </row>
    <row r="172" customFormat="false" ht="12.75" hidden="false" customHeight="false" outlineLevel="0" collapsed="false">
      <c r="A172" s="3" t="n">
        <v>271</v>
      </c>
      <c r="B172" s="6" t="str">
        <f aca="false">IF(Miinusring!Q2="","",Miinusring!Q2)</f>
        <v>Ardi Mets</v>
      </c>
      <c r="C172" s="6" t="str">
        <f aca="false">IF(Miinusring!Q12="","",Miinusring!Q12)</f>
        <v>Ketrin Salumaa</v>
      </c>
      <c r="D172" s="3" t="n">
        <v>7</v>
      </c>
      <c r="E172" s="38" t="s">
        <v>214</v>
      </c>
      <c r="F172" s="38" t="s">
        <v>200</v>
      </c>
      <c r="K172" s="3" t="str">
        <f aca="false">IF(D172="","",IF(E172="",D172,""))</f>
        <v/>
      </c>
    </row>
    <row r="173" customFormat="false" ht="12.75" hidden="false" customHeight="false" outlineLevel="0" collapsed="false">
      <c r="A173" s="3" t="n">
        <v>272</v>
      </c>
      <c r="B173" s="6" t="str">
        <f aca="false">IF(Miinusring!Q18="","",Miinusring!Q18)</f>
        <v>Imre Korsen</v>
      </c>
      <c r="C173" s="6" t="str">
        <f aca="false">IF(Miinusring!Q28="","",Miinusring!Q28)</f>
        <v>Heino Kruusement</v>
      </c>
      <c r="D173" s="3" t="n">
        <v>1</v>
      </c>
      <c r="E173" s="38" t="s">
        <v>225</v>
      </c>
      <c r="F173" s="38" t="s">
        <v>202</v>
      </c>
      <c r="K173" s="3" t="str">
        <f aca="false">IF(D173="","",IF(E173="",D173,""))</f>
        <v/>
      </c>
    </row>
    <row r="174" customFormat="false" ht="12.75" hidden="false" customHeight="false" outlineLevel="0" collapsed="false">
      <c r="A174" s="3" t="n">
        <v>273</v>
      </c>
      <c r="B174" s="6" t="str">
        <f aca="false">IF(Miinusring!Q34="","",Miinusring!Q34)</f>
        <v>Almar Rahuoja</v>
      </c>
      <c r="C174" s="6" t="str">
        <f aca="false">IF(Miinusring!Q44="","",Miinusring!Q44)</f>
        <v>Priit Eiver</v>
      </c>
      <c r="D174" s="3" t="n">
        <v>8</v>
      </c>
      <c r="E174" s="38" t="s">
        <v>213</v>
      </c>
      <c r="F174" s="38" t="s">
        <v>202</v>
      </c>
      <c r="K174" s="3" t="str">
        <f aca="false">IF(D174="","",IF(E174="",D174,""))</f>
        <v/>
      </c>
    </row>
    <row r="175" customFormat="false" ht="12.75" hidden="false" customHeight="false" outlineLevel="0" collapsed="false">
      <c r="A175" s="3" t="n">
        <v>274</v>
      </c>
      <c r="B175" s="6" t="str">
        <f aca="false">IF(Miinusring!Q50="","",Miinusring!Q50)</f>
        <v>Ants Hendrikson</v>
      </c>
      <c r="C175" s="6" t="str">
        <f aca="false">IF(Miinusring!Q60="","",Miinusring!Q60)</f>
        <v>Reino Ristissaar</v>
      </c>
      <c r="D175" s="3" t="n">
        <v>5</v>
      </c>
      <c r="E175" s="38" t="s">
        <v>222</v>
      </c>
      <c r="F175" s="38" t="s">
        <v>200</v>
      </c>
      <c r="K175" s="3" t="str">
        <f aca="false">IF(D175="","",IF(E175="",D175,""))</f>
        <v/>
      </c>
    </row>
    <row r="176" customFormat="false" ht="12.75" hidden="false" customHeight="false" outlineLevel="0" collapsed="false">
      <c r="A176" s="3" t="n">
        <v>275</v>
      </c>
      <c r="B176" s="6" t="str">
        <f aca="false">IF('Kohad_33-48'!B61="","",'Kohad_33-48'!B61)</f>
        <v>Raigo Rommot</v>
      </c>
      <c r="C176" s="6" t="str">
        <f aca="false">IF('Kohad_33-48'!B63="","",'Kohad_33-48'!B63)</f>
        <v>Taavi Miku</v>
      </c>
      <c r="E176" s="38" t="s">
        <v>240</v>
      </c>
      <c r="F176" s="38" t="s">
        <v>198</v>
      </c>
      <c r="K176" s="3" t="str">
        <f aca="false">IF(D176="","",IF(E176="",D176,""))</f>
        <v/>
      </c>
    </row>
    <row r="177" customFormat="false" ht="12.75" hidden="false" customHeight="false" outlineLevel="0" collapsed="false">
      <c r="A177" s="3" t="n">
        <v>276</v>
      </c>
      <c r="B177" s="42" t="str">
        <f aca="false">IF('Kohad_33-48'!B65="","",'Kohad_33-48'!B65)</f>
        <v>Romet Rättel</v>
      </c>
      <c r="C177" s="6" t="str">
        <f aca="false">IF('Kohad_33-48'!B67="","",'Kohad_33-48'!B67)</f>
        <v>Erika  Seffer-Müller</v>
      </c>
      <c r="D177" s="3" t="n">
        <v>3</v>
      </c>
      <c r="E177" s="38" t="s">
        <v>243</v>
      </c>
      <c r="F177" s="38" t="s">
        <v>200</v>
      </c>
      <c r="K177" s="3" t="str">
        <f aca="false">IF(D177="","",IF(E177="",D177,""))</f>
        <v/>
      </c>
    </row>
    <row r="178" customFormat="false" ht="12.75" hidden="false" customHeight="false" outlineLevel="0" collapsed="false">
      <c r="A178" s="3" t="n">
        <v>277</v>
      </c>
      <c r="B178" s="6" t="str">
        <f aca="false">IF('Kohad_33-48'!E46="","",'Kohad_33-48'!E46)</f>
        <v>Käthlin Vahtel</v>
      </c>
      <c r="C178" s="6" t="str">
        <f aca="false">IF('Kohad_33-48'!E50="","",'Kohad_33-48'!E50)</f>
        <v>Maie Enni</v>
      </c>
      <c r="D178" s="3" t="n">
        <v>4</v>
      </c>
      <c r="E178" s="38" t="s">
        <v>228</v>
      </c>
      <c r="F178" s="38" t="s">
        <v>200</v>
      </c>
      <c r="K178" s="3" t="str">
        <f aca="false">IF(D178="","",IF(E178="",D178,""))</f>
        <v/>
      </c>
    </row>
    <row r="179" customFormat="false" ht="12.75" hidden="false" customHeight="false" outlineLevel="0" collapsed="false">
      <c r="A179" s="3" t="n">
        <v>278</v>
      </c>
      <c r="B179" s="6" t="str">
        <f aca="false">IF('Kohad_33-48'!E54="","",'Kohad_33-48'!E54)</f>
        <v>Ene Laur</v>
      </c>
      <c r="C179" s="6" t="str">
        <f aca="false">IF('Kohad_33-48'!E58="","",'Kohad_33-48'!E58)</f>
        <v>Heiki Hansar</v>
      </c>
      <c r="D179" s="3" t="n">
        <v>9</v>
      </c>
      <c r="E179" s="38" t="s">
        <v>249</v>
      </c>
      <c r="F179" s="38" t="s">
        <v>204</v>
      </c>
      <c r="K179" s="3" t="str">
        <f aca="false">IF(D179="","",IF(E179="",D179,""))</f>
        <v/>
      </c>
    </row>
    <row r="180" customFormat="false" ht="12.75" hidden="false" customHeight="false" outlineLevel="0" collapsed="false">
      <c r="A180" s="3" t="n">
        <v>279</v>
      </c>
      <c r="B180" s="6" t="str">
        <f aca="false">IF('Kohad_33-48'!B37="","",'Kohad_33-48'!B37)</f>
        <v>Kristi Kruusimaa</v>
      </c>
      <c r="C180" s="6" t="str">
        <f aca="false">IF('Kohad_33-48'!B39="","",'Kohad_33-48'!B39)</f>
        <v>Aimir Laidma</v>
      </c>
      <c r="D180" s="3" t="n">
        <v>10</v>
      </c>
      <c r="E180" s="38" t="s">
        <v>241</v>
      </c>
      <c r="F180" s="38" t="s">
        <v>200</v>
      </c>
      <c r="K180" s="3" t="str">
        <f aca="false">IF(D180="","",IF(E180="",D180,""))</f>
        <v/>
      </c>
    </row>
    <row r="181" customFormat="false" ht="12.75" hidden="false" customHeight="false" outlineLevel="0" collapsed="false">
      <c r="A181" s="3" t="n">
        <v>280</v>
      </c>
      <c r="B181" s="6" t="str">
        <f aca="false">IF('Kohad_33-48'!B41="","",'Kohad_33-48'!B41)</f>
        <v>Kalev Puk</v>
      </c>
      <c r="C181" s="6" t="str">
        <f aca="false">IF('Kohad_33-48'!B43="","",'Kohad_33-48'!B43)</f>
        <v>Iris Rajasaare</v>
      </c>
      <c r="D181" s="3" t="n">
        <v>4</v>
      </c>
      <c r="E181" s="38" t="s">
        <v>208</v>
      </c>
      <c r="F181" s="38" t="s">
        <v>200</v>
      </c>
      <c r="K181" s="3" t="str">
        <f aca="false">IF(D181="","",IF(E181="",D181,""))</f>
        <v/>
      </c>
    </row>
    <row r="182" customFormat="false" ht="12.75" hidden="false" customHeight="false" outlineLevel="0" collapsed="false">
      <c r="A182" s="3" t="n">
        <v>281</v>
      </c>
      <c r="B182" s="6" t="str">
        <f aca="false">IF('Kohad_33-48'!H8="","",'Kohad_33-48'!H8)</f>
        <v>Jaan Lepp</v>
      </c>
      <c r="C182" s="6" t="str">
        <f aca="false">IF('Kohad_33-48'!H16="","",'Kohad_33-48'!H16)</f>
        <v>Toivo Uustalo</v>
      </c>
      <c r="D182" s="3" t="n">
        <v>7</v>
      </c>
      <c r="E182" s="38" t="s">
        <v>238</v>
      </c>
      <c r="F182" s="38" t="s">
        <v>200</v>
      </c>
      <c r="K182" s="3" t="str">
        <f aca="false">IF(D182="","",IF(E182="",D182,""))</f>
        <v/>
      </c>
    </row>
    <row r="183" customFormat="false" ht="12.75" hidden="false" customHeight="false" outlineLevel="0" collapsed="false">
      <c r="A183" s="3" t="n">
        <v>282</v>
      </c>
      <c r="B183" s="6" t="str">
        <f aca="false">IF('Kohad_33-48'!H24="","",'Kohad_33-48'!H24)</f>
        <v>Lembit Laumets</v>
      </c>
      <c r="C183" s="6" t="str">
        <f aca="false">IF('Kohad_33-48'!H32="","",'Kohad_33-48'!H32)</f>
        <v>Priidu Vaher</v>
      </c>
      <c r="E183" s="38" t="s">
        <v>242</v>
      </c>
      <c r="F183" s="38" t="s">
        <v>198</v>
      </c>
      <c r="K183" s="3" t="str">
        <f aca="false">IF(D183="","",IF(E183="",D183,""))</f>
        <v/>
      </c>
    </row>
    <row r="184" customFormat="false" ht="12.75" hidden="false" customHeight="false" outlineLevel="0" collapsed="false">
      <c r="A184" s="3" t="n">
        <v>283</v>
      </c>
      <c r="B184" s="6" t="str">
        <f aca="false">IF('Kohad_3-32'!B66="","",'Kohad_3-32'!B66)</f>
        <v>Erik Tõntson</v>
      </c>
      <c r="C184" s="6" t="str">
        <f aca="false">IF('Kohad_3-32'!B68="","",'Kohad_3-32'!B68)</f>
        <v>Tiit Laur</v>
      </c>
      <c r="E184" s="38" t="s">
        <v>239</v>
      </c>
      <c r="F184" s="38" t="s">
        <v>198</v>
      </c>
      <c r="K184" s="3" t="str">
        <f aca="false">IF(D184="","",IF(E184="",D184,""))</f>
        <v/>
      </c>
    </row>
    <row r="185" customFormat="false" ht="12.75" hidden="false" customHeight="false" outlineLevel="0" collapsed="false">
      <c r="A185" s="3" t="n">
        <v>284</v>
      </c>
      <c r="B185" s="6" t="str">
        <f aca="false">IF('Kohad_3-32'!B70="","",'Kohad_3-32'!B70)</f>
        <v>Vahur Männa</v>
      </c>
      <c r="C185" s="6" t="str">
        <f aca="false">IF('Kohad_3-32'!B72="","",'Kohad_3-32'!B72)</f>
        <v>Heino Vanker</v>
      </c>
      <c r="D185" s="3" t="n">
        <v>6</v>
      </c>
      <c r="E185" s="38" t="s">
        <v>211</v>
      </c>
      <c r="F185" s="38" t="s">
        <v>202</v>
      </c>
      <c r="K185" s="3" t="str">
        <f aca="false">IF(D185="","",IF(E185="",D185,""))</f>
        <v/>
      </c>
    </row>
    <row r="186" customFormat="false" ht="12.75" hidden="false" customHeight="false" outlineLevel="0" collapsed="false">
      <c r="A186" s="3" t="n">
        <v>285</v>
      </c>
      <c r="B186" s="6" t="str">
        <f aca="false">IF('Kohad_3-32'!E51="","",'Kohad_3-32'!E51)</f>
        <v>Marek Leemet</v>
      </c>
      <c r="C186" s="6" t="str">
        <f aca="false">IF('Kohad_3-32'!E55="","",'Kohad_3-32'!E55)</f>
        <v>Raivo Roots</v>
      </c>
      <c r="D186" s="3" t="n">
        <v>3</v>
      </c>
      <c r="E186" s="38" t="s">
        <v>235</v>
      </c>
      <c r="F186" s="38" t="s">
        <v>200</v>
      </c>
      <c r="K186" s="3" t="str">
        <f aca="false">IF(D186="","",IF(E186="",D186,""))</f>
        <v/>
      </c>
    </row>
    <row r="187" customFormat="false" ht="12.75" hidden="false" customHeight="false" outlineLevel="0" collapsed="false">
      <c r="A187" s="3" t="n">
        <v>286</v>
      </c>
      <c r="B187" s="6" t="str">
        <f aca="false">IF('Kohad_3-32'!E59="","",'Kohad_3-32'!E59)</f>
        <v>Oleg Rättel</v>
      </c>
      <c r="C187" s="6" t="str">
        <f aca="false">IF('Kohad_3-32'!E63="","",'Kohad_3-32'!E63)</f>
        <v>Veljo Mõek</v>
      </c>
      <c r="D187" s="3" t="n">
        <v>10</v>
      </c>
      <c r="E187" s="38" t="s">
        <v>216</v>
      </c>
      <c r="F187" s="38" t="s">
        <v>202</v>
      </c>
      <c r="K187" s="3" t="str">
        <f aca="false">IF(D187="","",IF(E187="",D187,""))</f>
        <v/>
      </c>
    </row>
    <row r="188" customFormat="false" ht="12.75" hidden="false" customHeight="false" outlineLevel="0" collapsed="false">
      <c r="A188" s="3" t="n">
        <v>287</v>
      </c>
      <c r="B188" s="6" t="str">
        <f aca="false">IF('Kohad_3-32'!B2="","",'Kohad_3-32'!B2)</f>
        <v>Ketrin Salumaa</v>
      </c>
      <c r="C188" s="6" t="str">
        <f aca="false">IF('Kohad_3-32'!B4="","",'Kohad_3-32'!B4)</f>
        <v>Imre Korsen</v>
      </c>
      <c r="D188" s="3" t="n">
        <v>4</v>
      </c>
      <c r="E188" s="38" t="s">
        <v>214</v>
      </c>
      <c r="F188" s="38" t="s">
        <v>204</v>
      </c>
      <c r="K188" s="3" t="str">
        <f aca="false">IF(D188="","",IF(E188="",D188,""))</f>
        <v/>
      </c>
    </row>
    <row r="189" customFormat="false" ht="12.75" hidden="false" customHeight="false" outlineLevel="0" collapsed="false">
      <c r="A189" s="3" t="n">
        <v>288</v>
      </c>
      <c r="B189" s="6" t="str">
        <f aca="false">IF('Kohad_3-32'!B6="","",'Kohad_3-32'!B6)</f>
        <v>Almar Rahuoja</v>
      </c>
      <c r="C189" s="6" t="str">
        <f aca="false">IF('Kohad_3-32'!B8="","",'Kohad_3-32'!B8)</f>
        <v>Reino Ristissaar</v>
      </c>
      <c r="D189" s="3" t="n">
        <v>6</v>
      </c>
      <c r="E189" s="38" t="s">
        <v>213</v>
      </c>
      <c r="F189" s="38" t="s">
        <v>204</v>
      </c>
      <c r="K189" s="3" t="str">
        <f aca="false">IF(D189="","",IF(E189="",D189,""))</f>
        <v/>
      </c>
    </row>
    <row r="190" customFormat="false" ht="12.75" hidden="false" customHeight="false" outlineLevel="0" collapsed="false">
      <c r="A190" s="3" t="n">
        <v>289</v>
      </c>
      <c r="B190" s="6" t="str">
        <f aca="false">IF('Kohad_3-32'!B42="","",'Kohad_3-32'!B42)</f>
        <v>Mihkel Lasn</v>
      </c>
      <c r="C190" s="6" t="str">
        <f aca="false">IF('Kohad_3-32'!B44="","",'Kohad_3-32'!B44)</f>
        <v>Aimar Välja</v>
      </c>
      <c r="D190" s="3" t="n">
        <v>8</v>
      </c>
      <c r="E190" s="38" t="s">
        <v>230</v>
      </c>
      <c r="F190" s="38" t="s">
        <v>200</v>
      </c>
      <c r="K190" s="3" t="str">
        <f aca="false">IF(D190="","",IF(E190="",D190,""))</f>
        <v/>
      </c>
    </row>
    <row r="191" customFormat="false" ht="12.75" hidden="false" customHeight="false" outlineLevel="0" collapsed="false">
      <c r="A191" s="3" t="n">
        <v>290</v>
      </c>
      <c r="B191" s="6" t="str">
        <f aca="false">IF('Kohad_3-32'!B46="","",'Kohad_3-32'!B46)</f>
        <v>Kalev Klais</v>
      </c>
      <c r="C191" s="6" t="str">
        <f aca="false">IF('Kohad_3-32'!B48="","",'Kohad_3-32'!B48)</f>
        <v>Marika Kotka</v>
      </c>
      <c r="E191" s="38" t="s">
        <v>212</v>
      </c>
      <c r="F191" s="38" t="s">
        <v>198</v>
      </c>
      <c r="K191" s="3" t="str">
        <f aca="false">IF(D191="","",IF(E191="",D191,""))</f>
        <v/>
      </c>
    </row>
    <row r="192" customFormat="false" ht="12.75" hidden="false" customHeight="false" outlineLevel="0" collapsed="false">
      <c r="A192" s="3" t="n">
        <v>291</v>
      </c>
      <c r="B192" s="6" t="str">
        <f aca="false">IF('Kohad_3-32'!E27="","",'Kohad_3-32'!E27)</f>
        <v>Vladimir Sastin</v>
      </c>
      <c r="C192" s="6" t="str">
        <f aca="false">IF('Kohad_3-32'!E31="","",'Kohad_3-32'!E31)</f>
        <v>Allar Oviir</v>
      </c>
      <c r="D192" s="3" t="n">
        <v>4</v>
      </c>
      <c r="E192" s="38" t="s">
        <v>206</v>
      </c>
      <c r="F192" s="38" t="s">
        <v>202</v>
      </c>
      <c r="K192" s="3" t="str">
        <f aca="false">IF(D192="","",IF(E192="",D192,""))</f>
        <v/>
      </c>
    </row>
    <row r="193" customFormat="false" ht="12.75" hidden="false" customHeight="false" outlineLevel="0" collapsed="false">
      <c r="A193" s="3" t="n">
        <v>292</v>
      </c>
      <c r="B193" s="6" t="str">
        <f aca="false">IF('Kohad_3-32'!E35="","",'Kohad_3-32'!E35)</f>
        <v>Riho Strazev</v>
      </c>
      <c r="C193" s="6" t="str">
        <f aca="false">IF('Kohad_3-32'!E39="","",'Kohad_3-32'!E39)</f>
        <v>Siim Arak</v>
      </c>
      <c r="D193" s="3" t="n">
        <v>7</v>
      </c>
      <c r="E193" s="38" t="s">
        <v>248</v>
      </c>
      <c r="F193" s="38" t="s">
        <v>204</v>
      </c>
      <c r="K193" s="3" t="str">
        <f aca="false">IF(D193="","",IF(E193="",D193,""))</f>
        <v/>
      </c>
    </row>
    <row r="194" customFormat="false" ht="12.75" hidden="false" customHeight="false" outlineLevel="0" collapsed="false">
      <c r="A194" s="3" t="n">
        <v>293</v>
      </c>
      <c r="B194" s="6" t="str">
        <f aca="false">IF('Kohad_3-32'!B18="","",'Kohad_3-32'!B18)</f>
        <v>Veiko Ristissaar</v>
      </c>
      <c r="C194" s="6" t="str">
        <f aca="false">IF('Kohad_3-32'!B20="","",'Kohad_3-32'!B20)</f>
        <v>Jüri Vahtra</v>
      </c>
      <c r="D194" s="3" t="n">
        <v>2</v>
      </c>
      <c r="E194" s="38" t="s">
        <v>210</v>
      </c>
      <c r="F194" s="38" t="s">
        <v>200</v>
      </c>
      <c r="K194" s="3" t="str">
        <f aca="false">IF(D194="","",IF(E194="",D194,""))</f>
        <v/>
      </c>
    </row>
    <row r="195" customFormat="false" ht="12.75" hidden="false" customHeight="false" outlineLevel="0" collapsed="false">
      <c r="A195" s="3" t="n">
        <v>294</v>
      </c>
      <c r="B195" s="6" t="str">
        <f aca="false">IF('Kohad_3-32'!B22="","",'Kohad_3-32'!B22)</f>
        <v>Arak Mihkel</v>
      </c>
      <c r="C195" s="6" t="str">
        <f aca="false">IF('Kohad_3-32'!B24="","",'Kohad_3-32'!B24)</f>
        <v>Jaanus Mölder</v>
      </c>
      <c r="D195" s="3" t="n">
        <v>5</v>
      </c>
      <c r="E195" s="38" t="s">
        <v>244</v>
      </c>
      <c r="F195" s="38" t="s">
        <v>204</v>
      </c>
      <c r="K195" s="3" t="str">
        <f aca="false">IF(D195="","",IF(E195="",D195,""))</f>
        <v/>
      </c>
    </row>
    <row r="196" customFormat="false" ht="12.75" hidden="false" customHeight="false" outlineLevel="0" collapsed="false">
      <c r="A196" s="3" t="n">
        <v>295</v>
      </c>
      <c r="B196" s="6" t="str">
        <f aca="false">IF('Kohad_3-32'!B10="","",'Kohad_3-32'!B10)</f>
        <v>Ardi Mets</v>
      </c>
      <c r="C196" s="6" t="str">
        <f aca="false">IF('Kohad_3-32'!B12="","",'Kohad_3-32'!B12)</f>
        <v>Heino Kruusement</v>
      </c>
      <c r="D196" s="3" t="n">
        <v>7</v>
      </c>
      <c r="E196" s="38" t="s">
        <v>226</v>
      </c>
      <c r="F196" s="38" t="s">
        <v>200</v>
      </c>
      <c r="K196" s="3" t="str">
        <f aca="false">IF(D196="","",IF(E196="",D196,""))</f>
        <v/>
      </c>
    </row>
    <row r="197" customFormat="false" ht="12.75" hidden="false" customHeight="false" outlineLevel="0" collapsed="false">
      <c r="A197" s="3" t="n">
        <v>296</v>
      </c>
      <c r="B197" s="6" t="str">
        <f aca="false">IF('Kohad_3-32'!B14="","",'Kohad_3-32'!B14)</f>
        <v>Priit Eiver</v>
      </c>
      <c r="C197" s="6" t="str">
        <f aca="false">IF('Kohad_3-32'!B16="","",'Kohad_3-32'!B16)</f>
        <v>Ants Hendrikson</v>
      </c>
      <c r="D197" s="3" t="n">
        <v>3</v>
      </c>
      <c r="E197" s="38" t="s">
        <v>209</v>
      </c>
      <c r="F197" s="38" t="s">
        <v>202</v>
      </c>
      <c r="K197" s="3" t="str">
        <f aca="false">IF(D197="","",IF(E197="",D197,""))</f>
        <v/>
      </c>
    </row>
    <row r="198" customFormat="false" ht="12.75" hidden="false" customHeight="false" outlineLevel="0" collapsed="false">
      <c r="A198" s="3" t="n">
        <v>297</v>
      </c>
      <c r="B198" s="6" t="str">
        <f aca="false">IF('Plussring(A)'!N59="","",'Plussring(A)'!N59)</f>
        <v>Taago Puntso</v>
      </c>
      <c r="C198" s="6" t="str">
        <f aca="false">IF('Plussring(A)'!N61="","",'Plussring(A)'!N61)</f>
        <v>Krister Erik Etulaid</v>
      </c>
      <c r="D198" s="3" t="n">
        <v>1</v>
      </c>
      <c r="E198" s="38" t="s">
        <v>197</v>
      </c>
      <c r="F198" s="38" t="s">
        <v>204</v>
      </c>
      <c r="G198" s="3" t="s">
        <v>278</v>
      </c>
      <c r="K198" s="3" t="str">
        <f aca="false">IF(D198="","",IF(E198="",D198,""))</f>
        <v/>
      </c>
    </row>
    <row r="199" customFormat="false" ht="12.75" hidden="false" customHeight="false" outlineLevel="0" collapsed="false">
      <c r="A199" s="3" t="n">
        <v>298</v>
      </c>
      <c r="B199" s="6" t="str">
        <f aca="false">IF('Kohad_33-48'!N64="","",'Kohad_33-48'!N64)</f>
        <v>Raigo Rommot</v>
      </c>
      <c r="C199" s="6" t="str">
        <f aca="false">IF('Kohad_33-48'!N66="","",'Kohad_33-48'!N66)</f>
        <v>Erika  Seffer-Müller</v>
      </c>
      <c r="E199" s="38" t="s">
        <v>247</v>
      </c>
      <c r="F199" s="38" t="s">
        <v>198</v>
      </c>
      <c r="G199" s="3" t="s">
        <v>279</v>
      </c>
      <c r="K199" s="3" t="str">
        <f aca="false">IF(D199="","",IF(E199="",D199,""))</f>
        <v/>
      </c>
    </row>
    <row r="200" customFormat="false" ht="12.75" hidden="false" customHeight="false" outlineLevel="0" collapsed="false">
      <c r="A200" s="3" t="n">
        <v>299</v>
      </c>
      <c r="B200" s="6" t="str">
        <f aca="false">IF('Kohad_33-48'!E62="","",'Kohad_33-48'!E62)</f>
        <v>Taavi Miku</v>
      </c>
      <c r="C200" s="6" t="str">
        <f aca="false">IF('Kohad_33-48'!E66="","",'Kohad_33-48'!E66)</f>
        <v>Romet Rättel</v>
      </c>
      <c r="D200" s="3" t="n">
        <v>9</v>
      </c>
      <c r="E200" s="38" t="s">
        <v>240</v>
      </c>
      <c r="F200" s="38" t="s">
        <v>200</v>
      </c>
      <c r="G200" s="3" t="s">
        <v>280</v>
      </c>
      <c r="K200" s="3" t="str">
        <f aca="false">IF(D200="","",IF(E200="",D200,""))</f>
        <v/>
      </c>
    </row>
    <row r="201" customFormat="false" ht="12.75" hidden="false" customHeight="false" outlineLevel="0" collapsed="false">
      <c r="A201" s="3" t="n">
        <v>300</v>
      </c>
      <c r="B201" s="6" t="str">
        <f aca="false">IF('Kohad_33-48'!N54="","",'Kohad_33-48'!N54)</f>
        <v>Käthlin Vahtel</v>
      </c>
      <c r="C201" s="6" t="str">
        <f aca="false">IF('Kohad_33-48'!N56="","",'Kohad_33-48'!N56)</f>
        <v>Ene Laur</v>
      </c>
      <c r="E201" s="38" t="s">
        <v>236</v>
      </c>
      <c r="F201" s="38" t="s">
        <v>204</v>
      </c>
      <c r="G201" s="3" t="s">
        <v>281</v>
      </c>
      <c r="K201" s="3" t="str">
        <f aca="false">IF(D201="","",IF(E201="",D201,""))</f>
        <v/>
      </c>
    </row>
    <row r="202" customFormat="false" ht="12.75" hidden="false" customHeight="false" outlineLevel="0" collapsed="false">
      <c r="A202" s="3" t="n">
        <v>301</v>
      </c>
      <c r="B202" s="6" t="str">
        <f aca="false">IF('Kohad_33-48'!H48="","",'Kohad_33-48'!H48)</f>
        <v>Maie Enni</v>
      </c>
      <c r="C202" s="6" t="str">
        <f aca="false">IF('Kohad_33-48'!H56="","",'Kohad_33-48'!H56)</f>
        <v>Heiki Hansar</v>
      </c>
      <c r="D202" s="3" t="n">
        <v>8</v>
      </c>
      <c r="E202" s="38" t="s">
        <v>249</v>
      </c>
      <c r="F202" s="38" t="s">
        <v>200</v>
      </c>
      <c r="G202" s="3" t="s">
        <v>282</v>
      </c>
      <c r="K202" s="3" t="str">
        <f aca="false">IF(D202="","",IF(E202="",D202,""))</f>
        <v/>
      </c>
    </row>
    <row r="203" customFormat="false" ht="12.75" hidden="false" customHeight="false" outlineLevel="0" collapsed="false">
      <c r="A203" s="3" t="n">
        <v>302</v>
      </c>
      <c r="B203" s="6" t="str">
        <f aca="false">IF('Kohad_3-32'!E3="","",'Kohad_3-32'!E3)</f>
        <v>Ketrin Salumaa</v>
      </c>
      <c r="C203" s="6" t="str">
        <f aca="false">IF('Kohad_3-32'!E5="","",'Kohad_3-32'!E5)</f>
        <v>Aksel Laks</v>
      </c>
      <c r="D203" s="3" t="n">
        <v>1</v>
      </c>
      <c r="E203" s="38" t="s">
        <v>217</v>
      </c>
      <c r="F203" s="38" t="s">
        <v>200</v>
      </c>
      <c r="K203" s="3" t="str">
        <f aca="false">IF(D203="","",IF(E203="",D203,""))</f>
        <v/>
      </c>
    </row>
    <row r="204" customFormat="false" ht="12.75" hidden="false" customHeight="false" outlineLevel="0" collapsed="false">
      <c r="A204" s="3" t="n">
        <v>303</v>
      </c>
      <c r="B204" s="6" t="str">
        <f aca="false">IF('Kohad_3-32'!E7="","",'Kohad_3-32'!E7)</f>
        <v>Almar Rahuoja</v>
      </c>
      <c r="C204" s="6" t="str">
        <f aca="false">IF('Kohad_3-32'!E9="","",'Kohad_3-32'!E9)</f>
        <v>Andres Somer</v>
      </c>
      <c r="D204" s="3" t="n">
        <v>3</v>
      </c>
      <c r="E204" s="38" t="s">
        <v>232</v>
      </c>
      <c r="F204" s="38" t="s">
        <v>202</v>
      </c>
      <c r="K204" s="3" t="str">
        <f aca="false">IF(D204="","",IF(E204="",D204,""))</f>
        <v/>
      </c>
    </row>
    <row r="205" customFormat="false" ht="12.75" hidden="false" customHeight="false" outlineLevel="0" collapsed="false">
      <c r="A205" s="3" t="n">
        <v>304</v>
      </c>
      <c r="B205" s="6" t="str">
        <f aca="false">IF('Kohad_33-48'!N40="","",'Kohad_33-48'!N40)</f>
        <v>Kristi Kruusimaa</v>
      </c>
      <c r="C205" s="43" t="str">
        <f aca="false">IF('Kohad_33-48'!N42="","",'Kohad_33-48'!N42)</f>
        <v>Iris Rajasaare</v>
      </c>
      <c r="D205" s="3" t="n">
        <v>10</v>
      </c>
      <c r="E205" s="38" t="s">
        <v>234</v>
      </c>
      <c r="F205" s="38" t="s">
        <v>202</v>
      </c>
      <c r="G205" s="3" t="s">
        <v>283</v>
      </c>
      <c r="K205" s="3" t="str">
        <f aca="false">IF(D205="","",IF(E205="",D205,""))</f>
        <v/>
      </c>
    </row>
    <row r="206" customFormat="false" ht="12.75" hidden="false" customHeight="false" outlineLevel="0" collapsed="false">
      <c r="A206" s="3" t="n">
        <v>305</v>
      </c>
      <c r="B206" s="6" t="str">
        <f aca="false">IF('Kohad_33-48'!E38="","",'Kohad_33-48'!E38)</f>
        <v>Aimir Laidma</v>
      </c>
      <c r="C206" s="6" t="str">
        <f aca="false">IF('Kohad_33-48'!E42="","",'Kohad_33-48'!E42)</f>
        <v>Kalev Puk</v>
      </c>
      <c r="D206" s="3" t="n">
        <v>3</v>
      </c>
      <c r="E206" s="38" t="s">
        <v>241</v>
      </c>
      <c r="F206" s="38" t="s">
        <v>200</v>
      </c>
      <c r="G206" s="3" t="s">
        <v>284</v>
      </c>
      <c r="K206" s="3" t="str">
        <f aca="false">IF(D206="","",IF(E206="",D206,""))</f>
        <v/>
      </c>
    </row>
    <row r="207" customFormat="false" ht="12.75" hidden="false" customHeight="false" outlineLevel="0" collapsed="false">
      <c r="A207" s="3" t="n">
        <v>306</v>
      </c>
      <c r="B207" s="6" t="str">
        <f aca="false">IF('Kohad_33-48'!N32="","",'Kohad_33-48'!N32)</f>
        <v>Jaan Lepp</v>
      </c>
      <c r="C207" s="6" t="str">
        <f aca="false">IF('Kohad_33-48'!N34="","",'Kohad_33-48'!N34)</f>
        <v>Priidu Vaher</v>
      </c>
      <c r="E207" s="38" t="s">
        <v>224</v>
      </c>
      <c r="F207" s="38" t="s">
        <v>198</v>
      </c>
      <c r="G207" s="3" t="s">
        <v>285</v>
      </c>
      <c r="K207" s="3" t="str">
        <f aca="false">IF(D207="","",IF(E207="",D207,""))</f>
        <v/>
      </c>
    </row>
    <row r="208" customFormat="false" ht="12.75" hidden="false" customHeight="false" outlineLevel="0" collapsed="false">
      <c r="A208" s="3" t="n">
        <v>307</v>
      </c>
      <c r="B208" s="6" t="str">
        <f aca="false">IF('Kohad_33-48'!K12="","",'Kohad_33-48'!K12)</f>
        <v>Toivo Uustalo</v>
      </c>
      <c r="C208" s="6" t="str">
        <f aca="false">IF('Kohad_33-48'!K28="","",'Kohad_33-48'!K28)</f>
        <v>Lembit Laumets</v>
      </c>
      <c r="D208" s="3" t="n">
        <v>5</v>
      </c>
      <c r="E208" s="38" t="s">
        <v>242</v>
      </c>
      <c r="F208" s="38" t="s">
        <v>200</v>
      </c>
      <c r="G208" s="3" t="s">
        <v>286</v>
      </c>
      <c r="K208" s="3" t="str">
        <f aca="false">IF(D208="","",IF(E208="",D208,""))</f>
        <v/>
      </c>
    </row>
    <row r="209" customFormat="false" ht="12.75" hidden="false" customHeight="false" outlineLevel="0" collapsed="false">
      <c r="A209" s="3" t="n">
        <v>308</v>
      </c>
      <c r="B209" s="6" t="str">
        <f aca="false">IF('Kohad_3-32'!N69="","",'Kohad_3-32'!N69)</f>
        <v>Erik Tõntson</v>
      </c>
      <c r="C209" s="6" t="str">
        <f aca="false">IF('Kohad_3-32'!N71="","",'Kohad_3-32'!N71)</f>
        <v>Vahur Männa</v>
      </c>
      <c r="E209" s="38" t="s">
        <v>201</v>
      </c>
      <c r="F209" s="38" t="s">
        <v>198</v>
      </c>
      <c r="G209" s="3" t="s">
        <v>287</v>
      </c>
      <c r="K209" s="3" t="str">
        <f aca="false">IF(D209="","",IF(E209="",D209,""))</f>
        <v/>
      </c>
    </row>
    <row r="210" customFormat="false" ht="12.75" hidden="false" customHeight="false" outlineLevel="0" collapsed="false">
      <c r="A210" s="3" t="n">
        <v>309</v>
      </c>
      <c r="B210" s="6" t="str">
        <f aca="false">IF('Kohad_3-32'!E67="","",'Kohad_3-32'!E67)</f>
        <v>Tiit Laur</v>
      </c>
      <c r="C210" s="6" t="str">
        <f aca="false">IF('Kohad_3-32'!E71="","",'Kohad_3-32'!E71)</f>
        <v>Heino Vanker</v>
      </c>
      <c r="D210" s="3" t="n">
        <v>2</v>
      </c>
      <c r="E210" s="38" t="s">
        <v>211</v>
      </c>
      <c r="F210" s="38" t="s">
        <v>204</v>
      </c>
      <c r="G210" s="3" t="s">
        <v>288</v>
      </c>
      <c r="K210" s="3" t="str">
        <f aca="false">IF(D210="","",IF(E210="",D210,""))</f>
        <v/>
      </c>
    </row>
    <row r="211" customFormat="false" ht="12.75" hidden="false" customHeight="false" outlineLevel="0" collapsed="false">
      <c r="A211" s="3" t="n">
        <v>310</v>
      </c>
      <c r="B211" s="6" t="str">
        <f aca="false">IF('Kohad_3-32'!N59="","",'Kohad_3-32'!N59)</f>
        <v>Raivo Roots</v>
      </c>
      <c r="C211" s="6" t="str">
        <f aca="false">IF('Kohad_3-32'!N61="","",'Kohad_3-32'!N61)</f>
        <v>Oleg Rättel</v>
      </c>
      <c r="D211" s="3" t="n">
        <v>9</v>
      </c>
      <c r="E211" s="38" t="s">
        <v>231</v>
      </c>
      <c r="F211" s="38" t="s">
        <v>204</v>
      </c>
      <c r="G211" s="3" t="s">
        <v>289</v>
      </c>
      <c r="K211" s="3" t="str">
        <f aca="false">IF(D211="","",IF(E211="",D211,""))</f>
        <v/>
      </c>
    </row>
    <row r="212" customFormat="false" ht="12.75" hidden="false" customHeight="false" outlineLevel="0" collapsed="false">
      <c r="A212" s="3" t="n">
        <v>311</v>
      </c>
      <c r="B212" s="6" t="str">
        <f aca="false">IF('Kohad_3-32'!H53="","",'Kohad_3-32'!H53)</f>
        <v>Marek Leemet</v>
      </c>
      <c r="C212" s="6" t="str">
        <f aca="false">IF('Kohad_3-32'!H61="","",'Kohad_3-32'!H61)</f>
        <v>Veljo Mõek</v>
      </c>
      <c r="D212" s="3" t="n">
        <v>3</v>
      </c>
      <c r="E212" s="38" t="s">
        <v>235</v>
      </c>
      <c r="F212" s="38" t="s">
        <v>200</v>
      </c>
      <c r="G212" s="3" t="s">
        <v>290</v>
      </c>
      <c r="K212" s="3" t="str">
        <f aca="false">IF(D212="","",IF(E212="",D212,""))</f>
        <v/>
      </c>
    </row>
    <row r="213" customFormat="false" ht="12.75" hidden="false" customHeight="false" outlineLevel="0" collapsed="false">
      <c r="A213" s="3" t="n">
        <v>312</v>
      </c>
      <c r="B213" s="6" t="str">
        <f aca="false">IF('Kohad_3-32'!N45="","",'Kohad_3-32'!N45)</f>
        <v>Mihkel Lasn</v>
      </c>
      <c r="C213" s="6" t="str">
        <f aca="false">IF('Kohad_3-32'!N47="","",'Kohad_3-32'!N47)</f>
        <v>Kalev Klais</v>
      </c>
      <c r="E213" s="38" t="s">
        <v>223</v>
      </c>
      <c r="F213" s="38" t="s">
        <v>198</v>
      </c>
      <c r="G213" s="3" t="s">
        <v>291</v>
      </c>
      <c r="K213" s="3" t="str">
        <f aca="false">IF(D213="","",IF(E213="",D213,""))</f>
        <v/>
      </c>
    </row>
    <row r="214" customFormat="false" ht="12.75" hidden="false" customHeight="false" outlineLevel="0" collapsed="false">
      <c r="A214" s="3" t="n">
        <v>313</v>
      </c>
      <c r="B214" s="6" t="str">
        <f aca="false">IF('Kohad_3-32'!E43="","",'Kohad_3-32'!E43)</f>
        <v>Aimar Välja</v>
      </c>
      <c r="C214" s="6" t="str">
        <f aca="false">IF('Kohad_3-32'!E47="","",'Kohad_3-32'!E47)</f>
        <v>Marika Kotka</v>
      </c>
      <c r="D214" s="3" t="n">
        <v>4</v>
      </c>
      <c r="E214" s="38" t="s">
        <v>230</v>
      </c>
      <c r="F214" s="38" t="s">
        <v>202</v>
      </c>
      <c r="G214" s="3" t="s">
        <v>292</v>
      </c>
      <c r="K214" s="3" t="str">
        <f aca="false">IF(D214="","",IF(E214="",D214,""))</f>
        <v/>
      </c>
    </row>
    <row r="215" customFormat="false" ht="12.75" hidden="false" customHeight="false" outlineLevel="0" collapsed="false">
      <c r="A215" s="3" t="n">
        <v>314</v>
      </c>
      <c r="B215" s="6" t="str">
        <f aca="false">IF('Kohad_3-32'!N35="","",'Kohad_3-32'!N35)</f>
        <v>Vladimir Sastin</v>
      </c>
      <c r="C215" s="6" t="str">
        <f aca="false">IF('Kohad_3-32'!N37="","",'Kohad_3-32'!N37)</f>
        <v>Riho Strazev</v>
      </c>
      <c r="D215" s="3" t="n">
        <v>5</v>
      </c>
      <c r="E215" s="38" t="s">
        <v>219</v>
      </c>
      <c r="F215" s="38" t="s">
        <v>200</v>
      </c>
      <c r="G215" s="3" t="s">
        <v>293</v>
      </c>
      <c r="K215" s="3" t="str">
        <f aca="false">IF(D215="","",IF(E215="",D215,""))</f>
        <v/>
      </c>
    </row>
    <row r="216" customFormat="false" ht="12.75" hidden="false" customHeight="false" outlineLevel="0" collapsed="false">
      <c r="A216" s="3" t="n">
        <v>315</v>
      </c>
      <c r="B216" s="6" t="str">
        <f aca="false">IF('Kohad_3-32'!H29="","",'Kohad_3-32'!H29)</f>
        <v>Allar Oviir</v>
      </c>
      <c r="C216" s="6" t="str">
        <f aca="false">IF('Kohad_3-32'!H37="","",'Kohad_3-32'!H37)</f>
        <v>Siim Arak</v>
      </c>
      <c r="D216" s="3" t="n">
        <v>2</v>
      </c>
      <c r="E216" s="38" t="s">
        <v>206</v>
      </c>
      <c r="F216" s="38" t="s">
        <v>202</v>
      </c>
      <c r="G216" s="3" t="s">
        <v>294</v>
      </c>
      <c r="K216" s="3" t="str">
        <f aca="false">IF(D216="","",IF(E216="",D216,""))</f>
        <v/>
      </c>
    </row>
    <row r="217" customFormat="false" ht="12.75" hidden="false" customHeight="false" outlineLevel="0" collapsed="false">
      <c r="A217" s="3" t="n">
        <v>316</v>
      </c>
      <c r="B217" s="6" t="str">
        <f aca="false">IF('Kohad_3-32'!N23="","",'Kohad_3-32'!N23)</f>
        <v>Jüri Vahtra</v>
      </c>
      <c r="C217" s="6" t="str">
        <f aca="false">IF('Kohad_3-32'!N25="","",'Kohad_3-32'!N25)</f>
        <v>Jaanus Mölder</v>
      </c>
      <c r="D217" s="3" t="n">
        <v>8</v>
      </c>
      <c r="E217" s="38" t="s">
        <v>221</v>
      </c>
      <c r="F217" s="38" t="s">
        <v>202</v>
      </c>
      <c r="G217" s="3" t="s">
        <v>295</v>
      </c>
      <c r="K217" s="3" t="str">
        <f aca="false">IF(D217="","",IF(E217="",D217,""))</f>
        <v/>
      </c>
    </row>
    <row r="218" customFormat="false" ht="12.75" hidden="false" customHeight="false" outlineLevel="0" collapsed="false">
      <c r="A218" s="3" t="n">
        <v>317</v>
      </c>
      <c r="B218" s="6" t="str">
        <f aca="false">IF('Kohad_3-32'!E19="","",'Kohad_3-32'!E19)</f>
        <v>Veiko Ristissaar</v>
      </c>
      <c r="C218" s="6" t="str">
        <f aca="false">IF('Kohad_3-32'!E23="","",'Kohad_3-32'!E23)</f>
        <v>Arak Mihkel</v>
      </c>
      <c r="D218" s="3" t="n">
        <v>6</v>
      </c>
      <c r="E218" s="38" t="s">
        <v>210</v>
      </c>
      <c r="F218" s="38" t="s">
        <v>200</v>
      </c>
      <c r="G218" s="3" t="s">
        <v>296</v>
      </c>
      <c r="K218" s="3" t="str">
        <f aca="false">IF(D218="","",IF(E218="",D218,""))</f>
        <v/>
      </c>
    </row>
    <row r="219" customFormat="false" ht="12.75" hidden="false" customHeight="false" outlineLevel="0" collapsed="false">
      <c r="A219" s="3" t="n">
        <v>318</v>
      </c>
      <c r="B219" s="6" t="str">
        <f aca="false">IF('Kohad_3-32'!N19="","",'Kohad_3-32'!N19)</f>
        <v>Ardi Mets</v>
      </c>
      <c r="C219" s="6" t="str">
        <f aca="false">IF('Kohad_3-32'!N21="","",'Kohad_3-32'!N21)</f>
        <v>Priit Eiver</v>
      </c>
      <c r="D219" s="3" t="n">
        <v>7</v>
      </c>
      <c r="E219" s="38" t="s">
        <v>229</v>
      </c>
      <c r="F219" s="38" t="s">
        <v>202</v>
      </c>
      <c r="G219" s="3" t="s">
        <v>297</v>
      </c>
      <c r="K219" s="3" t="str">
        <f aca="false">IF(D219="","",IF(E219="",D219,""))</f>
        <v/>
      </c>
    </row>
    <row r="220" customFormat="false" ht="12.75" hidden="false" customHeight="false" outlineLevel="0" collapsed="false">
      <c r="A220" s="3" t="n">
        <v>319</v>
      </c>
      <c r="B220" s="6" t="str">
        <f aca="false">IF('Kohad_3-32'!E11="","",'Kohad_3-32'!E11)</f>
        <v>Heino Kruusement</v>
      </c>
      <c r="C220" s="6" t="str">
        <f aca="false">IF('Kohad_3-32'!E15="","",'Kohad_3-32'!E15)</f>
        <v>Ants Hendrikson</v>
      </c>
      <c r="D220" s="3" t="n">
        <v>6</v>
      </c>
      <c r="E220" s="38" t="s">
        <v>226</v>
      </c>
      <c r="F220" s="38" t="s">
        <v>202</v>
      </c>
      <c r="G220" s="3" t="s">
        <v>298</v>
      </c>
      <c r="K220" s="3" t="str">
        <f aca="false">IF(D220="","",IF(E220="",D220,""))</f>
        <v/>
      </c>
    </row>
    <row r="221" customFormat="false" ht="12.75" hidden="false" customHeight="false" outlineLevel="0" collapsed="false">
      <c r="A221" s="3" t="n">
        <v>320</v>
      </c>
      <c r="B221" s="6" t="str">
        <f aca="false">IF('Kohad_3-32'!N15="","",'Kohad_3-32'!N15)</f>
        <v>Imre Korsen</v>
      </c>
      <c r="C221" s="6" t="str">
        <f aca="false">IF('Kohad_3-32'!N17="","",'Kohad_3-32'!N17)</f>
        <v>Reino Ristissaar</v>
      </c>
      <c r="D221" s="3" t="n">
        <v>5</v>
      </c>
      <c r="E221" s="38" t="s">
        <v>225</v>
      </c>
      <c r="F221" s="38" t="s">
        <v>202</v>
      </c>
      <c r="G221" s="3" t="s">
        <v>299</v>
      </c>
      <c r="K221" s="3" t="str">
        <f aca="false">IF(D221="","",IF(E221="",D221,""))</f>
        <v/>
      </c>
    </row>
    <row r="222" customFormat="false" ht="12.75" hidden="false" customHeight="false" outlineLevel="0" collapsed="false">
      <c r="A222" s="3" t="n">
        <v>321</v>
      </c>
      <c r="B222" s="6" t="str">
        <f aca="false">IF('Kohad_3-32'!N11="","",'Kohad_3-32'!N11)</f>
        <v>Ketrin Salumaa</v>
      </c>
      <c r="C222" s="6" t="str">
        <f aca="false">IF('Kohad_3-32'!N13="","",'Kohad_3-32'!N13)</f>
        <v>Almar Rahuoja</v>
      </c>
      <c r="D222" s="3" t="n">
        <v>3</v>
      </c>
      <c r="E222" s="38" t="s">
        <v>214</v>
      </c>
      <c r="F222" s="38" t="s">
        <v>198</v>
      </c>
      <c r="G222" s="3" t="s">
        <v>300</v>
      </c>
      <c r="K222" s="3" t="str">
        <f aca="false">IF(D222="","",IF(E222="",D222,""))</f>
        <v/>
      </c>
    </row>
    <row r="223" customFormat="false" ht="12.75" hidden="false" customHeight="false" outlineLevel="0" collapsed="false">
      <c r="A223" s="3" t="n">
        <v>322</v>
      </c>
      <c r="B223" s="6" t="str">
        <f aca="false">IF('Kohad_3-32'!H4="","",'Kohad_3-32'!H4)</f>
        <v>Aksel Laks</v>
      </c>
      <c r="C223" s="6" t="str">
        <f aca="false">IF('Kohad_3-32'!H8="","",'Kohad_3-32'!H8)</f>
        <v>Andres Somer</v>
      </c>
      <c r="D223" s="3" t="n">
        <v>2</v>
      </c>
      <c r="E223" s="38" t="s">
        <v>217</v>
      </c>
      <c r="F223" s="38" t="s">
        <v>200</v>
      </c>
      <c r="G223" s="3" t="s">
        <v>301</v>
      </c>
      <c r="K223" s="3" t="str">
        <f aca="false">IF(D223="","",IF(E223="",D223,""))</f>
        <v/>
      </c>
    </row>
  </sheetData>
  <conditionalFormatting sqref="D2:D223">
    <cfRule type="expression" priority="2" aboveAverage="0" equalAverage="0" bottom="0" percent="0" rank="0" text="" dxfId="0">
      <formula>E2&lt;&gt;""</formula>
    </cfRule>
  </conditionalFormatting>
  <dataValidations count="3">
    <dataValidation allowBlank="true" operator="between" showDropDown="false" showErrorMessage="true" showInputMessage="false" sqref="E2:E223" type="list">
      <formula1>B2:C2</formula1>
      <formula2>0</formula2>
    </dataValidation>
    <dataValidation allowBlank="true" operator="between" showDropDown="false" showErrorMessage="true" showInputMessage="false" sqref="D2:D223" type="list">
      <formula1>$L$1:$W$1</formula1>
      <formula2>0</formula2>
    </dataValidation>
    <dataValidation allowBlank="true" operator="between" showDropDown="false" showErrorMessage="true" showInputMessage="false" sqref="F2:F223" type="list">
      <formula1>$I$2:$I$5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RowHeight="12.75" outlineLevelRow="0" outlineLevelCol="0"/>
  <cols>
    <col collapsed="false" customWidth="true" hidden="false" outlineLevel="0" max="1" min="1" style="6" width="9.13"/>
    <col collapsed="false" customWidth="true" hidden="false" outlineLevel="0" max="2" min="2" style="6" width="19.12"/>
    <col collapsed="false" customWidth="true" hidden="false" outlineLevel="0" max="257" min="3" style="6" width="9.13"/>
    <col collapsed="false" customWidth="true" hidden="false" outlineLevel="0" max="1025" min="258" style="0" width="9.13"/>
  </cols>
  <sheetData>
    <row r="1" customFormat="false" ht="12.75" hidden="false" customHeight="false" outlineLevel="0" collapsed="false">
      <c r="A1" s="35" t="s">
        <v>302</v>
      </c>
      <c r="B1" s="35" t="s">
        <v>108</v>
      </c>
    </row>
    <row r="2" customFormat="false" ht="12.75" hidden="false" customHeight="false" outlineLevel="0" collapsed="false">
      <c r="A2" s="6" t="n">
        <v>1</v>
      </c>
      <c r="B2" s="6" t="str">
        <f aca="false">IF('Plussring(A)'!Q60="","",'Plussring(A)'!Q60)</f>
        <v>Taago Puntso</v>
      </c>
    </row>
    <row r="3" customFormat="false" ht="12.75" hidden="false" customHeight="false" outlineLevel="0" collapsed="false">
      <c r="A3" s="6" t="n">
        <v>2</v>
      </c>
      <c r="B3" s="6" t="str">
        <f aca="false">IF('Plussring(A)'!Q63="","",'Plussring(A)'!Q63)</f>
        <v>Krister Erik Etulaid</v>
      </c>
    </row>
    <row r="4" customFormat="false" ht="12.75" hidden="false" customHeight="false" outlineLevel="0" collapsed="false">
      <c r="A4" s="6" t="n">
        <v>3</v>
      </c>
      <c r="B4" s="6" t="str">
        <f aca="false">IF('Kohad_3-32'!K6="","",'Kohad_3-32'!K6)</f>
        <v>Aksel Laks</v>
      </c>
    </row>
    <row r="5" customFormat="false" ht="12.75" hidden="false" customHeight="false" outlineLevel="0" collapsed="false">
      <c r="A5" s="6" t="n">
        <v>4</v>
      </c>
      <c r="B5" s="6" t="str">
        <f aca="false">IF('Kohad_3-32'!K10="","",'Kohad_3-32'!K10)</f>
        <v>Andres Somer</v>
      </c>
    </row>
    <row r="6" customFormat="false" ht="12.75" hidden="false" customHeight="false" outlineLevel="0" collapsed="false">
      <c r="A6" s="6" t="n">
        <v>5</v>
      </c>
      <c r="B6" s="6" t="str">
        <f aca="false">IF('Kohad_3-32'!Q12="","",'Kohad_3-32'!Q12)</f>
        <v>Ketrin Salumaa</v>
      </c>
    </row>
    <row r="7" customFormat="false" ht="12.75" hidden="false" customHeight="false" outlineLevel="0" collapsed="false">
      <c r="A7" s="6" t="n">
        <v>6</v>
      </c>
      <c r="B7" s="6" t="str">
        <f aca="false">IF('Kohad_3-32'!Q14="","",'Kohad_3-32'!Q14)</f>
        <v>Almar Rahuoja</v>
      </c>
    </row>
    <row r="8" customFormat="false" ht="12.75" hidden="false" customHeight="false" outlineLevel="0" collapsed="false">
      <c r="A8" s="6" t="n">
        <v>7</v>
      </c>
      <c r="B8" s="6" t="str">
        <f aca="false">IF('Kohad_3-32'!Q16="","",'Kohad_3-32'!Q16)</f>
        <v>Imre Korsen</v>
      </c>
    </row>
    <row r="9" customFormat="false" ht="12.75" hidden="false" customHeight="false" outlineLevel="0" collapsed="false">
      <c r="A9" s="6" t="n">
        <v>8</v>
      </c>
      <c r="B9" s="6" t="str">
        <f aca="false">IF('Kohad_3-32'!Q18="","",'Kohad_3-32'!Q18)</f>
        <v>Reino Ristissaar</v>
      </c>
    </row>
    <row r="10" customFormat="false" ht="12.75" hidden="false" customHeight="false" outlineLevel="0" collapsed="false">
      <c r="A10" s="6" t="n">
        <v>9</v>
      </c>
      <c r="B10" s="6" t="str">
        <f aca="false">IF('Kohad_3-32'!H13="","",'Kohad_3-32'!H13)</f>
        <v>Heino Kruusement</v>
      </c>
    </row>
    <row r="11" customFormat="false" ht="12.75" hidden="false" customHeight="false" outlineLevel="0" collapsed="false">
      <c r="A11" s="6" t="n">
        <v>10</v>
      </c>
      <c r="B11" s="6" t="str">
        <f aca="false">IF('Kohad_3-32'!H17="","",'Kohad_3-32'!H17)</f>
        <v>Ants Hendrikson</v>
      </c>
    </row>
    <row r="12" customFormat="false" ht="12.75" hidden="false" customHeight="false" outlineLevel="0" collapsed="false">
      <c r="A12" s="6" t="n">
        <v>11</v>
      </c>
      <c r="B12" s="6" t="str">
        <f aca="false">IF('Kohad_3-32'!Q20="","",'Kohad_3-32'!Q20)</f>
        <v>Ardi Mets</v>
      </c>
    </row>
    <row r="13" customFormat="false" ht="12.75" hidden="false" customHeight="false" outlineLevel="0" collapsed="false">
      <c r="A13" s="6" t="n">
        <v>12</v>
      </c>
      <c r="B13" s="6" t="str">
        <f aca="false">IF('Kohad_3-32'!Q22="","",'Kohad_3-32'!Q22)</f>
        <v>Priit Eiver</v>
      </c>
    </row>
    <row r="14" customFormat="false" ht="12.75" hidden="false" customHeight="false" outlineLevel="0" collapsed="false">
      <c r="A14" s="6" t="n">
        <v>13</v>
      </c>
      <c r="B14" s="6" t="str">
        <f aca="false">IF('Kohad_3-32'!H21="","",'Kohad_3-32'!H21)</f>
        <v>Veiko Ristissaar</v>
      </c>
    </row>
    <row r="15" customFormat="false" ht="12.75" hidden="false" customHeight="false" outlineLevel="0" collapsed="false">
      <c r="A15" s="6" t="n">
        <v>14</v>
      </c>
      <c r="B15" s="6" t="str">
        <f aca="false">IF('Kohad_3-32'!H25="","",'Kohad_3-32'!H25)</f>
        <v>Arak Mihkel</v>
      </c>
    </row>
    <row r="16" customFormat="false" ht="12.75" hidden="false" customHeight="false" outlineLevel="0" collapsed="false">
      <c r="A16" s="6" t="n">
        <v>15</v>
      </c>
      <c r="B16" s="6" t="str">
        <f aca="false">IF('Kohad_3-32'!Q24="","",'Kohad_3-32'!Q24)</f>
        <v>Jaanus Mölder</v>
      </c>
    </row>
    <row r="17" customFormat="false" ht="12.75" hidden="false" customHeight="false" outlineLevel="0" collapsed="false">
      <c r="A17" s="6" t="n">
        <v>16</v>
      </c>
      <c r="B17" s="6" t="str">
        <f aca="false">IF('Kohad_3-32'!Q26="","",'Kohad_3-32'!Q26)</f>
        <v>Jüri Vahtra</v>
      </c>
    </row>
    <row r="18" customFormat="false" ht="12.75" hidden="false" customHeight="false" outlineLevel="0" collapsed="false">
      <c r="A18" s="6" t="n">
        <v>17</v>
      </c>
      <c r="B18" s="6" t="str">
        <f aca="false">IF('Kohad_3-32'!K33="","",'Kohad_3-32'!K33)</f>
        <v>Allar Oviir</v>
      </c>
    </row>
    <row r="19" customFormat="false" ht="12.75" hidden="false" customHeight="false" outlineLevel="0" collapsed="false">
      <c r="A19" s="6" t="n">
        <v>18</v>
      </c>
      <c r="B19" s="6" t="str">
        <f aca="false">IF('Kohad_3-32'!K39="","",'Kohad_3-32'!K39)</f>
        <v>Siim Arak</v>
      </c>
    </row>
    <row r="20" customFormat="false" ht="12.75" hidden="false" customHeight="false" outlineLevel="0" collapsed="false">
      <c r="A20" s="6" t="n">
        <v>19</v>
      </c>
      <c r="B20" s="6" t="str">
        <f aca="false">IF('Kohad_3-32'!Q36="","",'Kohad_3-32'!Q36)</f>
        <v>Vladimir Sastin</v>
      </c>
    </row>
    <row r="21" customFormat="false" ht="12.75" hidden="false" customHeight="false" outlineLevel="0" collapsed="false">
      <c r="A21" s="6" t="n">
        <v>20</v>
      </c>
      <c r="B21" s="6" t="str">
        <f aca="false">IF('Kohad_3-32'!Q39="","",'Kohad_3-32'!Q39)</f>
        <v>Riho Strazev</v>
      </c>
    </row>
    <row r="22" customFormat="false" ht="12.75" hidden="false" customHeight="false" outlineLevel="0" collapsed="false">
      <c r="A22" s="6" t="n">
        <v>21</v>
      </c>
      <c r="B22" s="6" t="str">
        <f aca="false">IF('Kohad_3-32'!H45="","",'Kohad_3-32'!H45)</f>
        <v>Aimar Välja</v>
      </c>
    </row>
    <row r="23" customFormat="false" ht="12.75" hidden="false" customHeight="false" outlineLevel="0" collapsed="false">
      <c r="A23" s="6" t="n">
        <v>22</v>
      </c>
      <c r="B23" s="6" t="str">
        <f aca="false">IF('Kohad_3-32'!H49="","",'Kohad_3-32'!H49)</f>
        <v>Marika Kotka</v>
      </c>
    </row>
    <row r="24" customFormat="false" ht="12.75" hidden="false" customHeight="false" outlineLevel="0" collapsed="false">
      <c r="A24" s="6" t="n">
        <v>23</v>
      </c>
      <c r="B24" s="6" t="str">
        <f aca="false">IF('Kohad_3-32'!Q46="","",'Kohad_3-32'!Q46)</f>
        <v>Mihkel Lasn</v>
      </c>
    </row>
    <row r="25" customFormat="false" ht="12.75" hidden="false" customHeight="false" outlineLevel="0" collapsed="false">
      <c r="A25" s="6" t="n">
        <v>24</v>
      </c>
      <c r="B25" s="6" t="str">
        <f aca="false">IF('Kohad_3-32'!Q49="","",'Kohad_3-32'!Q49)</f>
        <v>Kalev Klais</v>
      </c>
    </row>
    <row r="26" customFormat="false" ht="12.75" hidden="false" customHeight="false" outlineLevel="0" collapsed="false">
      <c r="A26" s="6" t="n">
        <v>25</v>
      </c>
      <c r="B26" s="6" t="str">
        <f aca="false">IF('Kohad_3-32'!K57="","",'Kohad_3-32'!K57)</f>
        <v>Marek Leemet</v>
      </c>
    </row>
    <row r="27" customFormat="false" ht="12.75" hidden="false" customHeight="false" outlineLevel="0" collapsed="false">
      <c r="A27" s="6" t="n">
        <v>26</v>
      </c>
      <c r="B27" s="6" t="str">
        <f aca="false">IF('Kohad_3-32'!K63="","",'Kohad_3-32'!K63)</f>
        <v>Veljo Mõek</v>
      </c>
    </row>
    <row r="28" customFormat="false" ht="12.75" hidden="false" customHeight="false" outlineLevel="0" collapsed="false">
      <c r="A28" s="6" t="n">
        <v>27</v>
      </c>
      <c r="B28" s="6" t="str">
        <f aca="false">IF('Kohad_3-32'!Q60="","",'Kohad_3-32'!Q60)</f>
        <v>Raivo Roots</v>
      </c>
    </row>
    <row r="29" customFormat="false" ht="12.75" hidden="false" customHeight="false" outlineLevel="0" collapsed="false">
      <c r="A29" s="6" t="n">
        <v>28</v>
      </c>
      <c r="B29" s="6" t="str">
        <f aca="false">IF('Kohad_3-32'!Q63="","",'Kohad_3-32'!Q63)</f>
        <v>Oleg Rättel</v>
      </c>
    </row>
    <row r="30" customFormat="false" ht="12.75" hidden="false" customHeight="false" outlineLevel="0" collapsed="false">
      <c r="A30" s="6" t="n">
        <v>29</v>
      </c>
      <c r="B30" s="6" t="str">
        <f aca="false">IF('Kohad_3-32'!H69="","",'Kohad_3-32'!H69)</f>
        <v>Heino Vanker</v>
      </c>
    </row>
    <row r="31" customFormat="false" ht="12.75" hidden="false" customHeight="false" outlineLevel="0" collapsed="false">
      <c r="A31" s="6" t="n">
        <v>30</v>
      </c>
      <c r="B31" s="6" t="str">
        <f aca="false">IF('Kohad_3-32'!H72="","",'Kohad_3-32'!H72)</f>
        <v>Tiit Laur</v>
      </c>
    </row>
    <row r="32" customFormat="false" ht="12.75" hidden="false" customHeight="false" outlineLevel="0" collapsed="false">
      <c r="A32" s="6" t="n">
        <v>31</v>
      </c>
      <c r="B32" s="6" t="str">
        <f aca="false">IF('Kohad_3-32'!Q70="","",'Kohad_3-32'!Q70)</f>
        <v>Vahur Männa</v>
      </c>
    </row>
    <row r="33" customFormat="false" ht="12.75" hidden="false" customHeight="false" outlineLevel="0" collapsed="false">
      <c r="A33" s="6" t="n">
        <v>32</v>
      </c>
      <c r="B33" s="6" t="str">
        <f aca="false">IF('Kohad_3-32'!Q72="","",'Kohad_3-32'!Q72)</f>
        <v>Erik Tõntson</v>
      </c>
    </row>
    <row r="34" customFormat="false" ht="12.75" hidden="false" customHeight="false" outlineLevel="0" collapsed="false">
      <c r="A34" s="6" t="n">
        <v>33</v>
      </c>
      <c r="B34" s="6" t="str">
        <f aca="false">IF('Kohad_33-48'!N20="","",'Kohad_33-48'!N20)</f>
        <v>Lembit Laumets</v>
      </c>
    </row>
    <row r="35" customFormat="false" ht="12.75" hidden="false" customHeight="false" outlineLevel="0" collapsed="false">
      <c r="A35" s="6" t="n">
        <v>34</v>
      </c>
      <c r="B35" s="6" t="str">
        <f aca="false">IF('Kohad_33-48'!N30="","",'Kohad_33-48'!N30)</f>
        <v>Toivo Uustalo</v>
      </c>
    </row>
    <row r="36" customFormat="false" ht="12.75" hidden="false" customHeight="false" outlineLevel="0" collapsed="false">
      <c r="A36" s="6" t="n">
        <v>35</v>
      </c>
      <c r="B36" s="6" t="str">
        <f aca="false">IF('Kohad_33-48'!Q33="","",'Kohad_33-48'!Q33)</f>
        <v>Jaan Lepp</v>
      </c>
    </row>
    <row r="37" customFormat="false" ht="12.75" hidden="false" customHeight="false" outlineLevel="0" collapsed="false">
      <c r="A37" s="6" t="n">
        <v>36</v>
      </c>
      <c r="B37" s="6" t="str">
        <f aca="false">IF('Kohad_33-48'!Q36="","",'Kohad_33-48'!Q36)</f>
        <v>Priidu Vaher</v>
      </c>
    </row>
    <row r="38" customFormat="false" ht="12.75" hidden="false" customHeight="false" outlineLevel="0" collapsed="false">
      <c r="A38" s="6" t="n">
        <v>37</v>
      </c>
      <c r="B38" s="6" t="str">
        <f aca="false">IF('Kohad_33-48'!H40="","",'Kohad_33-48'!H40)</f>
        <v>Aimir Laidma</v>
      </c>
    </row>
    <row r="39" customFormat="false" ht="12.75" hidden="false" customHeight="false" outlineLevel="0" collapsed="false">
      <c r="A39" s="6" t="n">
        <v>38</v>
      </c>
      <c r="B39" s="6" t="str">
        <f aca="false">IF('Kohad_33-48'!H44="","",'Kohad_33-48'!H44)</f>
        <v>Kalev Puk</v>
      </c>
    </row>
    <row r="40" customFormat="false" ht="12.75" hidden="false" customHeight="false" outlineLevel="0" collapsed="false">
      <c r="A40" s="6" t="n">
        <v>39</v>
      </c>
      <c r="B40" s="6" t="str">
        <f aca="false">IF('Kohad_33-48'!Q41="","",'Kohad_33-48'!Q41)</f>
        <v>Kristi Kruusimaa</v>
      </c>
    </row>
    <row r="41" customFormat="false" ht="12.75" hidden="false" customHeight="false" outlineLevel="0" collapsed="false">
      <c r="A41" s="6" t="n">
        <v>40</v>
      </c>
      <c r="B41" s="6" t="str">
        <f aca="false">IF('Kohad_33-48'!Q44="","",'Kohad_33-48'!Q44)</f>
        <v>Iris Rajasaare</v>
      </c>
    </row>
    <row r="42" customFormat="false" ht="12.75" hidden="false" customHeight="false" outlineLevel="0" collapsed="false">
      <c r="A42" s="6" t="n">
        <v>41</v>
      </c>
      <c r="B42" s="6" t="str">
        <f aca="false">IF('Kohad_33-48'!K52="","",'Kohad_33-48'!K52)</f>
        <v>Heiki Hansar</v>
      </c>
    </row>
    <row r="43" customFormat="false" ht="12.75" hidden="false" customHeight="false" outlineLevel="0" collapsed="false">
      <c r="A43" s="6" t="n">
        <v>42</v>
      </c>
      <c r="B43" s="6" t="str">
        <f aca="false">IF('Kohad_33-48'!K58="","",'Kohad_33-48'!K58)</f>
        <v>Maie Enni</v>
      </c>
    </row>
    <row r="44" customFormat="false" ht="12.75" hidden="false" customHeight="false" outlineLevel="0" collapsed="false">
      <c r="A44" s="6" t="n">
        <v>43</v>
      </c>
      <c r="B44" s="6" t="str">
        <f aca="false">IF('Kohad_33-48'!Q55="","",'Kohad_33-48'!Q55)</f>
        <v>Käthlin Vahtel</v>
      </c>
    </row>
    <row r="45" customFormat="false" ht="12.75" hidden="false" customHeight="false" outlineLevel="0" collapsed="false">
      <c r="A45" s="6" t="n">
        <v>44</v>
      </c>
      <c r="B45" s="6" t="str">
        <f aca="false">IF('Kohad_33-48'!Q58="","",'Kohad_33-48'!Q58)</f>
        <v>Ene Laur</v>
      </c>
    </row>
    <row r="46" customFormat="false" ht="12.75" hidden="false" customHeight="false" outlineLevel="0" collapsed="false">
      <c r="A46" s="6" t="n">
        <v>45</v>
      </c>
      <c r="B46" s="6" t="str">
        <f aca="false">IF('Kohad_33-48'!H64="","",'Kohad_33-48'!H64)</f>
        <v>Taavi Miku</v>
      </c>
    </row>
    <row r="47" customFormat="false" ht="12.75" hidden="false" customHeight="false" outlineLevel="0" collapsed="false">
      <c r="A47" s="6" t="n">
        <v>46</v>
      </c>
      <c r="B47" s="6" t="str">
        <f aca="false">IF('Kohad_33-48'!H67="","",'Kohad_33-48'!H67)</f>
        <v>Romet Rättel</v>
      </c>
    </row>
    <row r="48" customFormat="false" ht="12.75" hidden="false" customHeight="false" outlineLevel="0" collapsed="false">
      <c r="A48" s="6" t="n">
        <v>47</v>
      </c>
      <c r="B48" s="6" t="str">
        <f aca="false">IF('Kohad_33-48'!Q65="","",'Kohad_33-48'!Q65)</f>
        <v>Erika  Seffer-Müller</v>
      </c>
    </row>
    <row r="49" customFormat="false" ht="12.75" hidden="false" customHeight="false" outlineLevel="0" collapsed="false">
      <c r="A49" s="6" t="n">
        <v>48</v>
      </c>
      <c r="B49" s="6" t="str">
        <f aca="false">IF('Kohad_33-48'!Q67="","",'Kohad_33-48'!Q67)</f>
        <v>Raigo Rommot</v>
      </c>
    </row>
    <row r="50" customFormat="false" ht="12.75" hidden="false" customHeight="false" outlineLevel="0" collapsed="false">
      <c r="A50" s="6" t="n">
        <v>49</v>
      </c>
      <c r="B50" s="6" t="str">
        <f aca="false">IF('Kohad_49-64'!N17="","",'Kohad_49-64'!N17)</f>
        <v>Tõnu Kleesmann</v>
      </c>
    </row>
    <row r="51" customFormat="false" ht="12.75" hidden="false" customHeight="false" outlineLevel="0" collapsed="false">
      <c r="A51" s="6" t="n">
        <v>50</v>
      </c>
      <c r="B51" s="6" t="str">
        <f aca="false">IF('Kohad_49-64'!N27="","",'Kohad_49-64'!N27)</f>
        <v>Oliver Gurski</v>
      </c>
    </row>
    <row r="52" customFormat="false" ht="12.75" hidden="false" customHeight="false" outlineLevel="0" collapsed="false">
      <c r="A52" s="6" t="n">
        <v>51</v>
      </c>
      <c r="B52" s="6" t="str">
        <f aca="false">IF('Kohad_49-64'!Q30="","",'Kohad_49-64'!Q30)</f>
        <v>Malle Miilmann</v>
      </c>
    </row>
    <row r="53" customFormat="false" ht="12.75" hidden="false" customHeight="false" outlineLevel="0" collapsed="false">
      <c r="A53" s="6" t="n">
        <v>52</v>
      </c>
      <c r="B53" s="6" t="str">
        <f aca="false">IF('Kohad_49-64'!Q33="","",'Kohad_49-64'!Q33)</f>
        <v>Taivo Koitla</v>
      </c>
    </row>
    <row r="54" customFormat="false" ht="12.75" hidden="false" customHeight="false" outlineLevel="0" collapsed="false">
      <c r="A54" s="6" t="n">
        <v>53</v>
      </c>
      <c r="B54" s="6" t="str">
        <f aca="false">IF('Kohad_49-64'!H37="","",'Kohad_49-64'!H37)</f>
        <v>Marten Vaher</v>
      </c>
    </row>
    <row r="55" customFormat="false" ht="12.75" hidden="false" customHeight="false" outlineLevel="0" collapsed="false">
      <c r="A55" s="6" t="n">
        <v>54</v>
      </c>
      <c r="B55" s="6" t="str">
        <f aca="false">IF('Kohad_49-64'!H41="","",'Kohad_49-64'!H41)</f>
        <v>Rauno Lehtsalu</v>
      </c>
    </row>
    <row r="56" customFormat="false" ht="12.75" hidden="false" customHeight="false" outlineLevel="0" collapsed="false">
      <c r="A56" s="6" t="n">
        <v>55</v>
      </c>
      <c r="B56" s="6" t="str">
        <f aca="false">IF('Kohad_49-64'!Q38="","",'Kohad_49-64'!Q38)</f>
        <v>Mängija 1</v>
      </c>
    </row>
    <row r="57" customFormat="false" ht="12.75" hidden="false" customHeight="false" outlineLevel="0" collapsed="false">
      <c r="A57" s="6" t="n">
        <v>56</v>
      </c>
      <c r="B57" s="6" t="str">
        <f aca="false">IF('Kohad_49-64'!Q41="","",'Kohad_49-64'!Q41)</f>
        <v>Mängija 2</v>
      </c>
    </row>
    <row r="58" customFormat="false" ht="12.75" hidden="false" customHeight="false" outlineLevel="0" collapsed="false">
      <c r="A58" s="6" t="n">
        <v>57</v>
      </c>
      <c r="B58" s="6" t="str">
        <f aca="false">IF('Kohad_49-64'!K49="","",'Kohad_49-64'!K49)</f>
        <v>Mängija 3</v>
      </c>
    </row>
    <row r="59" customFormat="false" ht="12.75" hidden="false" customHeight="false" outlineLevel="0" collapsed="false">
      <c r="A59" s="6" t="n">
        <v>58</v>
      </c>
      <c r="B59" s="6" t="str">
        <f aca="false">IF('Kohad_49-64'!K55="","",'Kohad_49-64'!K55)</f>
        <v>Mängija 4</v>
      </c>
    </row>
    <row r="60" customFormat="false" ht="12.75" hidden="false" customHeight="false" outlineLevel="0" collapsed="false">
      <c r="A60" s="6" t="n">
        <v>59</v>
      </c>
      <c r="B60" s="6" t="str">
        <f aca="false">IF('Kohad_49-64'!Q52="","",'Kohad_49-64'!Q52)</f>
        <v>Mängija 5</v>
      </c>
    </row>
    <row r="61" customFormat="false" ht="12.75" hidden="false" customHeight="false" outlineLevel="0" collapsed="false">
      <c r="A61" s="6" t="n">
        <v>60</v>
      </c>
      <c r="B61" s="6" t="str">
        <f aca="false">IF('Kohad_49-64'!Q55="","",'Kohad_49-64'!Q55)</f>
        <v>Mängija 6</v>
      </c>
    </row>
    <row r="62" customFormat="false" ht="12.75" hidden="false" customHeight="false" outlineLevel="0" collapsed="false">
      <c r="A62" s="6" t="n">
        <v>61</v>
      </c>
      <c r="B62" s="6" t="str">
        <f aca="false">IF('Kohad_49-64'!H61="","",'Kohad_49-64'!H61)</f>
        <v>Mängija 7</v>
      </c>
    </row>
    <row r="63" customFormat="false" ht="12.75" hidden="false" customHeight="false" outlineLevel="0" collapsed="false">
      <c r="A63" s="6" t="n">
        <v>62</v>
      </c>
      <c r="B63" s="6" t="str">
        <f aca="false">IF('Kohad_49-64'!H65="","",'Kohad_49-64'!H65)</f>
        <v>Mängija 8</v>
      </c>
    </row>
    <row r="64" customFormat="false" ht="12.75" hidden="false" customHeight="false" outlineLevel="0" collapsed="false">
      <c r="A64" s="6" t="n">
        <v>63</v>
      </c>
      <c r="B64" s="6" t="str">
        <f aca="false">IF('Kohad_49-64'!Q62="","",'Kohad_49-64'!Q62)</f>
        <v>Mängija 9</v>
      </c>
    </row>
    <row r="65" customFormat="false" ht="12.75" hidden="false" customHeight="false" outlineLevel="0" collapsed="false">
      <c r="A65" s="6" t="n">
        <v>64</v>
      </c>
      <c r="B65" s="6" t="str">
        <f aca="false">IF('Kohad_49-64'!Q65="","",'Kohad_49-64'!Q65)</f>
        <v>Mängija 10</v>
      </c>
    </row>
  </sheetData>
  <sheetProtection sheet="tru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2011-04-04T19:19:31Z</dcterms:created>
  <dc:creator>Home</dc:creator>
  <dc:description/>
  <dc:language>et-EE</dc:language>
  <cp:lastModifiedBy>Kalju</cp:lastModifiedBy>
  <cp:lastPrinted>2014-03-25T10:07:21Z</cp:lastPrinted>
  <dcterms:modified xsi:type="dcterms:W3CDTF">2018-04-07T15:57:44Z</dcterms:modified>
  <cp:revision>0</cp:revision>
  <dc:subject/>
  <dc:title/>
</cp:coreProperties>
</file>