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Plussring" sheetId="1" state="visible" r:id="rId2"/>
    <sheet name="Kohad_3-16" sheetId="2" state="visible" r:id="rId3"/>
    <sheet name="Mängud" sheetId="3" state="visible" r:id="rId4"/>
    <sheet name="Lõppjärjestus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<sst xmlns="http://schemas.openxmlformats.org/spreadsheetml/2006/main" count="150" uniqueCount="82">
  <si>
    <t xml:space="preserve">Võistluse nimetus:</t>
  </si>
  <si>
    <t xml:space="preserve">TULEMUSED 1 LEHEL KINNITAN:</t>
  </si>
  <si>
    <t xml:space="preserve">Korraldaja:</t>
  </si>
  <si>
    <t xml:space="preserve">Kuupäev:</t>
  </si>
  <si>
    <t xml:space="preserve">Klass:</t>
  </si>
  <si>
    <t xml:space="preserve">Kell:</t>
  </si>
  <si>
    <t xml:space="preserve">PEAKOHTUNIK:</t>
  </si>
  <si>
    <t xml:space="preserve">PLUSSRING</t>
  </si>
  <si>
    <t xml:space="preserve">Paigutus tabelisse</t>
  </si>
  <si>
    <t xml:space="preserve">Jrk.</t>
  </si>
  <si>
    <t xml:space="preserve">Eesnimi</t>
  </si>
  <si>
    <t xml:space="preserve">Nimi</t>
  </si>
  <si>
    <t xml:space="preserve">Kinsigo</t>
  </si>
  <si>
    <t xml:space="preserve">Laur</t>
  </si>
  <si>
    <t xml:space="preserve">Kalda</t>
  </si>
  <si>
    <t xml:space="preserve">Kotka</t>
  </si>
  <si>
    <t xml:space="preserve">Burmeister</t>
  </si>
  <si>
    <t xml:space="preserve">Oviir</t>
  </si>
  <si>
    <t xml:space="preserve">Kuldkepp</t>
  </si>
  <si>
    <t xml:space="preserve">Strazev</t>
  </si>
  <si>
    <t xml:space="preserve">Hendrikson</t>
  </si>
  <si>
    <t xml:space="preserve">Seffer</t>
  </si>
  <si>
    <t xml:space="preserve">Rahuoja</t>
  </si>
  <si>
    <t xml:space="preserve">Nurmsalu</t>
  </si>
  <si>
    <t xml:space="preserve">Tõntson</t>
  </si>
  <si>
    <t xml:space="preserve">Enni</t>
  </si>
  <si>
    <t xml:space="preserve">Vahtel</t>
  </si>
  <si>
    <t xml:space="preserve">Korsen</t>
  </si>
  <si>
    <t xml:space="preserve">Miilmann</t>
  </si>
  <si>
    <t xml:space="preserve">Rättel</t>
  </si>
  <si>
    <t xml:space="preserve">Hansar</t>
  </si>
  <si>
    <t xml:space="preserve">Kruusimaa</t>
  </si>
  <si>
    <t xml:space="preserve">Mängija</t>
  </si>
  <si>
    <t xml:space="preserve">1.</t>
  </si>
  <si>
    <t xml:space="preserve">2.</t>
  </si>
  <si>
    <t xml:space="preserve">MIINUSRING</t>
  </si>
  <si>
    <t xml:space="preserve">3.</t>
  </si>
  <si>
    <t xml:space="preserve">4.</t>
  </si>
  <si>
    <t xml:space="preserve">5.</t>
  </si>
  <si>
    <t xml:space="preserve">6.</t>
  </si>
  <si>
    <t xml:space="preserve">9.</t>
  </si>
  <si>
    <t xml:space="preserve">7.</t>
  </si>
  <si>
    <t xml:space="preserve">8.</t>
  </si>
  <si>
    <t xml:space="preserve">10.</t>
  </si>
  <si>
    <t xml:space="preserve">11.</t>
  </si>
  <si>
    <t xml:space="preserve">12.</t>
  </si>
  <si>
    <t xml:space="preserve">13.</t>
  </si>
  <si>
    <t xml:space="preserve">15.</t>
  </si>
  <si>
    <t xml:space="preserve">14.</t>
  </si>
  <si>
    <t xml:space="preserve">16.</t>
  </si>
  <si>
    <t xml:space="preserve">Mäng</t>
  </si>
  <si>
    <t xml:space="preserve">Mängija1</t>
  </si>
  <si>
    <t xml:space="preserve">Mängija2</t>
  </si>
  <si>
    <t xml:space="preserve">Laud</t>
  </si>
  <si>
    <t xml:space="preserve">Laud1</t>
  </si>
  <si>
    <t xml:space="preserve">Võitja</t>
  </si>
  <si>
    <t xml:space="preserve">Tulemus</t>
  </si>
  <si>
    <t xml:space="preserve">Tulemused</t>
  </si>
  <si>
    <t xml:space="preserve">Lauad</t>
  </si>
  <si>
    <t xml:space="preserve">Kinsigo Laur</t>
  </si>
  <si>
    <t xml:space="preserve">w:0</t>
  </si>
  <si>
    <t xml:space="preserve">3:0</t>
  </si>
  <si>
    <t xml:space="preserve">Vahtel Korsen</t>
  </si>
  <si>
    <t xml:space="preserve">3:1</t>
  </si>
  <si>
    <t xml:space="preserve">Hendrikson Seffer</t>
  </si>
  <si>
    <t xml:space="preserve">3:2</t>
  </si>
  <si>
    <t xml:space="preserve">Kuldkepp Strazev</t>
  </si>
  <si>
    <t xml:space="preserve">Burmeister Oviir</t>
  </si>
  <si>
    <t xml:space="preserve">Rahuoja Nurmsalu</t>
  </si>
  <si>
    <t xml:space="preserve">Tõntson Enni</t>
  </si>
  <si>
    <t xml:space="preserve">Kalda Kotka</t>
  </si>
  <si>
    <t xml:space="preserve">Mängija 2</t>
  </si>
  <si>
    <t xml:space="preserve">Miilmann Rättel</t>
  </si>
  <si>
    <t xml:space="preserve">Hansar Kruusimaa</t>
  </si>
  <si>
    <t xml:space="preserve">Mängija 1</t>
  </si>
  <si>
    <t xml:space="preserve">I poolfinaal</t>
  </si>
  <si>
    <t xml:space="preserve">II poolfinaal</t>
  </si>
  <si>
    <t xml:space="preserve">Mängija 3</t>
  </si>
  <si>
    <t xml:space="preserve">Mängija 4</t>
  </si>
  <si>
    <t xml:space="preserve">Finaal</t>
  </si>
  <si>
    <t xml:space="preserve">Mängija 5</t>
  </si>
  <si>
    <t xml:space="preserve">Koht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</si>
</sst>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D&quot;, &quot;MMMM\ DD&quot;, &quot;YYYY"/>
    <numFmt numFmtId="166" formatCode="@"/>
    <numFmt numFmtId="167" formatCode="HH:MM"/>
  </numFmts>
  <fonts count="20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Arial"/>
      <family val="0"/>
      <charset val="186"/>
    </font>
    <font>
      <sz val="18"/>
      <color rgb="FF000000"/>
      <name val="Arial"/>
      <family val="0"/>
      <charset val="186"/>
    </font>
    <font>
      <sz val="12"/>
      <color rgb="FF000000"/>
      <name val="Arial"/>
      <family val="0"/>
      <charset val="186"/>
    </font>
    <font>
      <sz val="10"/>
      <color rgb="FF333333"/>
      <name val="Arial"/>
      <family val="0"/>
      <charset val="186"/>
    </font>
    <font>
      <i val="true"/>
      <sz val="10"/>
      <color rgb="FF808080"/>
      <name val="Arial"/>
      <family val="0"/>
      <charset val="186"/>
    </font>
    <font>
      <sz val="10"/>
      <color rgb="FF006600"/>
      <name val="Arial"/>
      <family val="0"/>
      <charset val="186"/>
    </font>
    <font>
      <sz val="10"/>
      <color rgb="FF996600"/>
      <name val="Arial"/>
      <family val="0"/>
      <charset val="186"/>
    </font>
    <font>
      <sz val="10"/>
      <color rgb="FFCC0000"/>
      <name val="Arial"/>
      <family val="0"/>
      <charset val="186"/>
    </font>
    <font>
      <b val="true"/>
      <sz val="10"/>
      <color rgb="FFFFFFFF"/>
      <name val="Arial"/>
      <family val="0"/>
      <charset val="186"/>
    </font>
    <font>
      <b val="true"/>
      <sz val="10"/>
      <color rgb="FF000000"/>
      <name val="Arial"/>
      <family val="0"/>
      <charset val="186"/>
    </font>
    <font>
      <sz val="10"/>
      <color rgb="FFFFFFFF"/>
      <name val="Arial"/>
      <family val="0"/>
      <charset val="186"/>
    </font>
    <font>
      <sz val="8"/>
      <name val="Arial"/>
      <family val="0"/>
      <charset val="186"/>
    </font>
    <font>
      <b val="true"/>
      <sz val="8"/>
      <name val="Arial"/>
      <family val="2"/>
      <charset val="186"/>
    </font>
    <font>
      <b val="true"/>
      <sz val="10"/>
      <name val="Arial"/>
      <family val="2"/>
      <charset val="186"/>
    </font>
    <font>
      <sz val="14"/>
      <name val="Arial"/>
      <family val="0"/>
      <charset val="186"/>
    </font>
    <font>
      <sz val="12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3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X24" activeCellId="0" sqref="X24"/>
    </sheetView>
  </sheetViews>
  <sheetFormatPr defaultRowHeight="11.25" outlineLevelRow="0" outlineLevelCol="0"/>
  <cols>
    <col collapsed="false" customWidth="true" hidden="false" outlineLevel="0" max="2" min="1" style="1" width="4.27"/>
    <col collapsed="false" customWidth="true" hidden="false" outlineLevel="0" max="3" min="3" style="1" width="5.69"/>
    <col collapsed="false" customWidth="true" hidden="false" outlineLevel="0" max="5" min="4" style="1" width="4.27"/>
    <col collapsed="false" customWidth="true" hidden="false" outlineLevel="0" max="6" min="6" style="1" width="5.69"/>
    <col collapsed="false" customWidth="true" hidden="false" outlineLevel="0" max="8" min="7" style="1" width="4.27"/>
    <col collapsed="false" customWidth="true" hidden="false" outlineLevel="0" max="9" min="9" style="1" width="5.69"/>
    <col collapsed="false" customWidth="true" hidden="false" outlineLevel="0" max="11" min="10" style="1" width="4.27"/>
    <col collapsed="false" customWidth="true" hidden="false" outlineLevel="0" max="12" min="12" style="1" width="5.69"/>
    <col collapsed="false" customWidth="true" hidden="false" outlineLevel="0" max="14" min="13" style="1" width="4.27"/>
    <col collapsed="false" customWidth="true" hidden="false" outlineLevel="0" max="15" min="15" style="1" width="5.69"/>
    <col collapsed="false" customWidth="true" hidden="false" outlineLevel="0" max="17" min="16" style="1" width="4.27"/>
    <col collapsed="false" customWidth="true" hidden="false" outlineLevel="0" max="18" min="18" style="1" width="5.69"/>
    <col collapsed="false" customWidth="true" hidden="false" outlineLevel="0" max="20" min="19" style="1" width="4.27"/>
    <col collapsed="false" customWidth="true" hidden="false" outlineLevel="0" max="21" min="21" style="1" width="9.12"/>
    <col collapsed="false" customWidth="true" hidden="false" outlineLevel="0" max="22" min="22" style="1" width="4.27"/>
    <col collapsed="false" customWidth="true" hidden="false" outlineLevel="0" max="24" min="23" style="1" width="11.39"/>
    <col collapsed="false" customWidth="true" hidden="false" outlineLevel="0" max="257" min="25" style="1" width="9.12"/>
    <col collapsed="false" customWidth="true" hidden="false" outlineLevel="0" max="1025" min="258" style="0" width="9.12"/>
  </cols>
  <sheetData>
    <row r="1" customFormat="false" ht="11.25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1.25" hidden="false" customHeight="false" outlineLevel="0" collapsed="false">
      <c r="A2" s="3"/>
      <c r="B2" s="4" t="s">
        <v>0</v>
      </c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6" t="s">
        <v>1</v>
      </c>
      <c r="O2" s="6"/>
      <c r="P2" s="6"/>
      <c r="Q2" s="6"/>
      <c r="R2" s="6"/>
      <c r="S2" s="6"/>
    </row>
    <row r="3" customFormat="false" ht="11.25" hidden="false" customHeight="false" outlineLevel="0" collapsed="false">
      <c r="A3" s="3"/>
      <c r="B3" s="7" t="s">
        <v>2</v>
      </c>
      <c r="C3" s="7"/>
      <c r="D3" s="8"/>
      <c r="E3" s="8"/>
      <c r="F3" s="8"/>
      <c r="G3" s="8"/>
      <c r="H3" s="9"/>
      <c r="I3" s="10" t="s">
        <v>3</v>
      </c>
      <c r="J3" s="11"/>
      <c r="K3" s="11"/>
      <c r="L3" s="11"/>
      <c r="M3" s="11"/>
      <c r="N3" s="12"/>
      <c r="O3" s="12"/>
      <c r="P3" s="12"/>
      <c r="Q3" s="12"/>
      <c r="R3" s="12"/>
      <c r="S3" s="12"/>
    </row>
    <row r="4" customFormat="false" ht="11.25" hidden="false" customHeight="false" outlineLevel="0" collapsed="false">
      <c r="A4" s="3"/>
      <c r="B4" s="13" t="s">
        <v>4</v>
      </c>
      <c r="C4" s="13"/>
      <c r="D4" s="14"/>
      <c r="E4" s="14"/>
      <c r="F4" s="14"/>
      <c r="G4" s="14"/>
      <c r="H4" s="14"/>
      <c r="I4" s="15" t="s">
        <v>5</v>
      </c>
      <c r="J4" s="16"/>
      <c r="K4" s="16"/>
      <c r="L4" s="16"/>
      <c r="M4" s="16"/>
      <c r="N4" s="17" t="s">
        <v>6</v>
      </c>
      <c r="O4" s="17"/>
      <c r="P4" s="17"/>
      <c r="Q4" s="17"/>
      <c r="R4" s="17"/>
      <c r="S4" s="17"/>
    </row>
    <row r="6" customFormat="false" ht="11.25" hidden="false" customHeight="false" outlineLevel="0" collapsed="false">
      <c r="A6" s="18" t="n">
        <v>1</v>
      </c>
      <c r="B6" s="19" t="str">
        <f aca="false">W9&amp;" "&amp;X9</f>
        <v>Kinsigo Laur</v>
      </c>
      <c r="C6" s="19"/>
      <c r="D6" s="19"/>
      <c r="K6" s="20" t="s">
        <v>7</v>
      </c>
      <c r="L6" s="20"/>
      <c r="M6" s="20"/>
      <c r="N6" s="20"/>
      <c r="V6" s="20" t="s">
        <v>8</v>
      </c>
      <c r="W6" s="20"/>
      <c r="X6" s="20"/>
    </row>
    <row r="7" customFormat="false" ht="11.25" hidden="false" customHeight="false" outlineLevel="0" collapsed="false">
      <c r="D7" s="21" t="n">
        <v>101</v>
      </c>
      <c r="E7" s="22" t="str">
        <f aca="false">IF(Mängud!F2="","",Mängud!F2)</f>
        <v>Kinsigo Laur</v>
      </c>
      <c r="F7" s="22"/>
      <c r="G7" s="22"/>
    </row>
    <row r="8" customFormat="false" ht="11.25" hidden="false" customHeight="false" outlineLevel="0" collapsed="false">
      <c r="A8" s="18" t="n">
        <v>16</v>
      </c>
      <c r="B8" s="23" t="str">
        <f aca="false">W24&amp;" "&amp;X24</f>
        <v>Mängija 6</v>
      </c>
      <c r="C8" s="23"/>
      <c r="D8" s="23"/>
      <c r="E8" s="24"/>
      <c r="F8" s="25" t="str">
        <f aca="false">IF(Mängud!G2="","",Mängud!G2)</f>
        <v>w:0</v>
      </c>
      <c r="G8" s="21"/>
      <c r="V8" s="26" t="s">
        <v>9</v>
      </c>
      <c r="W8" s="26" t="s">
        <v>10</v>
      </c>
      <c r="X8" s="26" t="s">
        <v>11</v>
      </c>
    </row>
    <row r="9" customFormat="false" ht="11.25" hidden="false" customHeight="false" outlineLevel="0" collapsed="false">
      <c r="G9" s="3" t="n">
        <v>109</v>
      </c>
      <c r="H9" s="22" t="str">
        <f aca="false">IF(Mängud!F10="","",Mängud!F10)</f>
        <v>Vahtel Korsen</v>
      </c>
      <c r="I9" s="22"/>
      <c r="J9" s="22"/>
      <c r="V9" s="1" t="n">
        <v>1</v>
      </c>
      <c r="W9" s="1" t="s">
        <v>12</v>
      </c>
      <c r="X9" s="1" t="s">
        <v>13</v>
      </c>
    </row>
    <row r="10" customFormat="false" ht="11.25" hidden="false" customHeight="false" outlineLevel="0" collapsed="false">
      <c r="A10" s="18" t="n">
        <v>9</v>
      </c>
      <c r="B10" s="19" t="str">
        <f aca="false">W17&amp;" "&amp;X17</f>
        <v>Miilmann Rättel</v>
      </c>
      <c r="C10" s="19"/>
      <c r="D10" s="19"/>
      <c r="G10" s="3"/>
      <c r="H10" s="24"/>
      <c r="I10" s="25" t="str">
        <f aca="false">IF(Mängud!G10="","",Mängud!G10)</f>
        <v>3:1</v>
      </c>
      <c r="J10" s="21"/>
      <c r="V10" s="1" t="n">
        <v>2</v>
      </c>
      <c r="W10" s="1" t="s">
        <v>14</v>
      </c>
      <c r="X10" s="1" t="s">
        <v>15</v>
      </c>
    </row>
    <row r="11" customFormat="false" ht="11.25" hidden="false" customHeight="false" outlineLevel="0" collapsed="false">
      <c r="D11" s="21" t="n">
        <v>102</v>
      </c>
      <c r="E11" s="22" t="str">
        <f aca="false">IF(Mängud!F3="","",Mängud!F3)</f>
        <v>Vahtel Korsen</v>
      </c>
      <c r="F11" s="22"/>
      <c r="G11" s="22"/>
      <c r="H11" s="27"/>
      <c r="J11" s="3"/>
      <c r="V11" s="1" t="n">
        <v>3</v>
      </c>
      <c r="W11" s="1" t="s">
        <v>16</v>
      </c>
      <c r="X11" s="1" t="s">
        <v>17</v>
      </c>
    </row>
    <row r="12" customFormat="false" ht="11.25" hidden="false" customHeight="false" outlineLevel="0" collapsed="false">
      <c r="A12" s="18" t="n">
        <v>8</v>
      </c>
      <c r="B12" s="23" t="str">
        <f aca="false">W16&amp;" "&amp;X16</f>
        <v>Vahtel Korsen</v>
      </c>
      <c r="C12" s="23"/>
      <c r="D12" s="23"/>
      <c r="E12" s="24"/>
      <c r="F12" s="25" t="str">
        <f aca="false">IF(Mängud!G3="","",Mängud!G3)</f>
        <v>3:0</v>
      </c>
      <c r="G12" s="28"/>
      <c r="H12" s="29"/>
      <c r="J12" s="3"/>
      <c r="V12" s="1" t="n">
        <v>4</v>
      </c>
      <c r="W12" s="1" t="s">
        <v>18</v>
      </c>
      <c r="X12" s="1" t="s">
        <v>19</v>
      </c>
    </row>
    <row r="13" customFormat="false" ht="11.25" hidden="false" customHeight="false" outlineLevel="0" collapsed="false">
      <c r="J13" s="3" t="n">
        <v>117</v>
      </c>
      <c r="K13" s="22" t="str">
        <f aca="false">IF(Mängud!F18="","",Mängud!F18)</f>
        <v>Kuldkepp Strazev</v>
      </c>
      <c r="L13" s="22"/>
      <c r="M13" s="22"/>
      <c r="V13" s="1" t="n">
        <v>5</v>
      </c>
      <c r="W13" s="1" t="s">
        <v>20</v>
      </c>
      <c r="X13" s="1" t="s">
        <v>21</v>
      </c>
    </row>
    <row r="14" customFormat="false" ht="11.25" hidden="false" customHeight="false" outlineLevel="0" collapsed="false">
      <c r="A14" s="18" t="n">
        <v>5</v>
      </c>
      <c r="B14" s="19" t="str">
        <f aca="false">W13&amp;" "&amp;X13</f>
        <v>Hendrikson Seffer</v>
      </c>
      <c r="C14" s="19"/>
      <c r="D14" s="19"/>
      <c r="J14" s="3"/>
      <c r="K14" s="24"/>
      <c r="L14" s="30"/>
      <c r="M14" s="21"/>
      <c r="V14" s="1" t="n">
        <v>6</v>
      </c>
      <c r="W14" s="1" t="s">
        <v>22</v>
      </c>
      <c r="X14" s="1" t="s">
        <v>23</v>
      </c>
    </row>
    <row r="15" customFormat="false" ht="11.25" hidden="false" customHeight="false" outlineLevel="0" collapsed="false">
      <c r="D15" s="21" t="n">
        <v>103</v>
      </c>
      <c r="E15" s="22" t="str">
        <f aca="false">IF(Mängud!F4="","",Mängud!F4)</f>
        <v>Hendrikson Seffer</v>
      </c>
      <c r="F15" s="22"/>
      <c r="G15" s="22"/>
      <c r="J15" s="3"/>
      <c r="M15" s="3"/>
      <c r="V15" s="1" t="n">
        <v>7</v>
      </c>
      <c r="W15" s="1" t="s">
        <v>24</v>
      </c>
      <c r="X15" s="1" t="s">
        <v>25</v>
      </c>
    </row>
    <row r="16" customFormat="false" ht="11.25" hidden="false" customHeight="false" outlineLevel="0" collapsed="false">
      <c r="A16" s="18" t="n">
        <v>12</v>
      </c>
      <c r="B16" s="23" t="str">
        <f aca="false">W20&amp;" "&amp;X20</f>
        <v>Mängija 2</v>
      </c>
      <c r="C16" s="23"/>
      <c r="D16" s="23"/>
      <c r="E16" s="24"/>
      <c r="F16" s="25" t="str">
        <f aca="false">IF(Mängud!G4="","",Mängud!G4)</f>
        <v>w:0</v>
      </c>
      <c r="G16" s="21"/>
      <c r="J16" s="3"/>
      <c r="M16" s="3"/>
      <c r="V16" s="1" t="n">
        <v>8</v>
      </c>
      <c r="W16" s="1" t="s">
        <v>26</v>
      </c>
      <c r="X16" s="1" t="s">
        <v>27</v>
      </c>
    </row>
    <row r="17" customFormat="false" ht="11.25" hidden="false" customHeight="false" outlineLevel="0" collapsed="false">
      <c r="G17" s="3" t="n">
        <v>110</v>
      </c>
      <c r="H17" s="22" t="str">
        <f aca="false">IF(Mängud!F11="","",Mängud!F11)</f>
        <v>Kuldkepp Strazev</v>
      </c>
      <c r="I17" s="22"/>
      <c r="J17" s="22"/>
      <c r="K17" s="27"/>
      <c r="M17" s="3"/>
      <c r="V17" s="1" t="n">
        <v>9</v>
      </c>
      <c r="W17" s="1" t="s">
        <v>28</v>
      </c>
      <c r="X17" s="1" t="s">
        <v>29</v>
      </c>
    </row>
    <row r="18" customFormat="false" ht="11.25" hidden="false" customHeight="false" outlineLevel="0" collapsed="false">
      <c r="A18" s="18" t="n">
        <v>13</v>
      </c>
      <c r="B18" s="19" t="str">
        <f aca="false">W21&amp;" "&amp;X21</f>
        <v>Mängija 3</v>
      </c>
      <c r="C18" s="19"/>
      <c r="D18" s="19"/>
      <c r="G18" s="3"/>
      <c r="H18" s="24"/>
      <c r="I18" s="25" t="str">
        <f aca="false">IF(Mängud!G11="","",Mängud!G11)</f>
        <v>3:2</v>
      </c>
      <c r="J18" s="28"/>
      <c r="K18" s="29"/>
      <c r="M18" s="3"/>
      <c r="V18" s="1" t="n">
        <v>10</v>
      </c>
      <c r="W18" s="1" t="s">
        <v>30</v>
      </c>
      <c r="X18" s="1" t="s">
        <v>31</v>
      </c>
    </row>
    <row r="19" customFormat="false" ht="11.25" hidden="false" customHeight="false" outlineLevel="0" collapsed="false">
      <c r="D19" s="21" t="n">
        <v>104</v>
      </c>
      <c r="E19" s="22" t="str">
        <f aca="false">IF(Mängud!F5="","",Mängud!F5)</f>
        <v>Kuldkepp Strazev</v>
      </c>
      <c r="F19" s="22"/>
      <c r="G19" s="22"/>
      <c r="H19" s="27"/>
      <c r="M19" s="3"/>
      <c r="V19" s="1" t="n">
        <v>11</v>
      </c>
      <c r="W19" s="1" t="s">
        <v>32</v>
      </c>
      <c r="X19" s="1" t="n">
        <v>1</v>
      </c>
    </row>
    <row r="20" customFormat="false" ht="11.25" hidden="false" customHeight="false" outlineLevel="0" collapsed="false">
      <c r="A20" s="18" t="n">
        <v>4</v>
      </c>
      <c r="B20" s="23" t="str">
        <f aca="false">W12&amp;" "&amp;X12</f>
        <v>Kuldkepp Strazev</v>
      </c>
      <c r="C20" s="23"/>
      <c r="D20" s="23"/>
      <c r="E20" s="24"/>
      <c r="F20" s="25" t="str">
        <f aca="false">IF(Mängud!G5="","",Mängud!G5)</f>
        <v>w:0</v>
      </c>
      <c r="G20" s="28"/>
      <c r="H20" s="29"/>
      <c r="M20" s="3"/>
      <c r="V20" s="1" t="n">
        <v>12</v>
      </c>
      <c r="W20" s="1" t="s">
        <v>32</v>
      </c>
      <c r="X20" s="1" t="n">
        <v>2</v>
      </c>
    </row>
    <row r="21" customFormat="false" ht="11.25" hidden="false" customHeight="false" outlineLevel="0" collapsed="false">
      <c r="M21" s="3" t="n">
        <v>131</v>
      </c>
      <c r="N21" s="22" t="str">
        <f aca="false">IF(Mängud!F32="","",Mängud!F32)</f>
        <v>Kalda Kotka</v>
      </c>
      <c r="O21" s="22"/>
      <c r="P21" s="22"/>
      <c r="Q21" s="18" t="s">
        <v>33</v>
      </c>
      <c r="V21" s="1" t="n">
        <v>13</v>
      </c>
      <c r="W21" s="1" t="s">
        <v>32</v>
      </c>
      <c r="X21" s="1" t="n">
        <v>3</v>
      </c>
    </row>
    <row r="22" customFormat="false" ht="11.25" hidden="false" customHeight="false" outlineLevel="0" collapsed="false">
      <c r="A22" s="18" t="n">
        <v>3</v>
      </c>
      <c r="B22" s="19" t="str">
        <f aca="false">W11&amp;" "&amp;X11</f>
        <v>Burmeister Oviir</v>
      </c>
      <c r="C22" s="19"/>
      <c r="D22" s="19"/>
      <c r="M22" s="3"/>
      <c r="N22" s="24"/>
      <c r="O22" s="25" t="str">
        <f aca="false">IF(Mängud!G32="","",Mängud!G32)</f>
        <v>3:1</v>
      </c>
      <c r="V22" s="1" t="n">
        <v>14</v>
      </c>
      <c r="W22" s="1" t="s">
        <v>32</v>
      </c>
      <c r="X22" s="1" t="n">
        <v>4</v>
      </c>
    </row>
    <row r="23" customFormat="false" ht="11.25" hidden="false" customHeight="false" outlineLevel="0" collapsed="false">
      <c r="D23" s="21" t="n">
        <v>105</v>
      </c>
      <c r="E23" s="22" t="str">
        <f aca="false">IF(Mängud!F6="","",Mängud!F6)</f>
        <v>Burmeister Oviir</v>
      </c>
      <c r="F23" s="22"/>
      <c r="G23" s="22"/>
      <c r="M23" s="3"/>
      <c r="V23" s="1" t="n">
        <v>15</v>
      </c>
      <c r="W23" s="1" t="s">
        <v>32</v>
      </c>
      <c r="X23" s="1" t="n">
        <v>5</v>
      </c>
    </row>
    <row r="24" customFormat="false" ht="11.25" hidden="false" customHeight="false" outlineLevel="0" collapsed="false">
      <c r="A24" s="18" t="n">
        <v>14</v>
      </c>
      <c r="B24" s="23" t="str">
        <f aca="false">W22&amp;" "&amp;X22</f>
        <v>Mängija 4</v>
      </c>
      <c r="C24" s="23"/>
      <c r="D24" s="23"/>
      <c r="E24" s="24"/>
      <c r="F24" s="25" t="str">
        <f aca="false">IF(Mängud!G6="","",Mängud!G6)</f>
        <v>w:0</v>
      </c>
      <c r="G24" s="21"/>
      <c r="M24" s="3"/>
      <c r="V24" s="1" t="n">
        <v>16</v>
      </c>
      <c r="W24" s="1" t="s">
        <v>32</v>
      </c>
      <c r="X24" s="1" t="n">
        <v>6</v>
      </c>
    </row>
    <row r="25" customFormat="false" ht="11.25" hidden="false" customHeight="false" outlineLevel="0" collapsed="false">
      <c r="G25" s="3" t="n">
        <v>111</v>
      </c>
      <c r="H25" s="22" t="str">
        <f aca="false">IF(Mängud!F12="","",Mängud!F12)</f>
        <v>Rahuoja Nurmsalu</v>
      </c>
      <c r="I25" s="22"/>
      <c r="J25" s="22"/>
      <c r="M25" s="3"/>
    </row>
    <row r="26" customFormat="false" ht="11.25" hidden="false" customHeight="false" outlineLevel="0" collapsed="false">
      <c r="A26" s="18" t="n">
        <v>11</v>
      </c>
      <c r="B26" s="19" t="str">
        <f aca="false">W19&amp;" "&amp;X19</f>
        <v>Mängija 1</v>
      </c>
      <c r="C26" s="19"/>
      <c r="D26" s="19"/>
      <c r="G26" s="3"/>
      <c r="H26" s="24"/>
      <c r="I26" s="25" t="str">
        <f aca="false">IF(Mängud!G12="","",Mängud!G12)</f>
        <v>3:2</v>
      </c>
      <c r="J26" s="21"/>
      <c r="M26" s="3"/>
    </row>
    <row r="27" customFormat="false" ht="11.25" hidden="false" customHeight="false" outlineLevel="0" collapsed="false">
      <c r="D27" s="21" t="n">
        <v>106</v>
      </c>
      <c r="E27" s="22" t="str">
        <f aca="false">IF(Mängud!F7="","",Mängud!F7)</f>
        <v>Rahuoja Nurmsalu</v>
      </c>
      <c r="F27" s="22"/>
      <c r="G27" s="22"/>
      <c r="H27" s="27"/>
      <c r="J27" s="3"/>
      <c r="M27" s="3"/>
    </row>
    <row r="28" customFormat="false" ht="11.25" hidden="false" customHeight="false" outlineLevel="0" collapsed="false">
      <c r="A28" s="18" t="n">
        <v>6</v>
      </c>
      <c r="B28" s="23" t="str">
        <f aca="false">W14&amp;" "&amp;X14</f>
        <v>Rahuoja Nurmsalu</v>
      </c>
      <c r="C28" s="23"/>
      <c r="D28" s="23"/>
      <c r="E28" s="24"/>
      <c r="F28" s="25" t="str">
        <f aca="false">IF(Mängud!G7="","",Mängud!G7)</f>
        <v>w:0</v>
      </c>
      <c r="G28" s="28"/>
      <c r="H28" s="29"/>
      <c r="J28" s="3"/>
      <c r="M28" s="3"/>
    </row>
    <row r="29" customFormat="false" ht="11.25" hidden="false" customHeight="false" outlineLevel="0" collapsed="false">
      <c r="J29" s="3" t="n">
        <v>118</v>
      </c>
      <c r="K29" s="22" t="str">
        <f aca="false">IF(Mängud!F19="","",Mängud!F19)</f>
        <v>Kalda Kotka</v>
      </c>
      <c r="L29" s="22"/>
      <c r="M29" s="22"/>
      <c r="N29" s="27"/>
    </row>
    <row r="30" customFormat="false" ht="11.25" hidden="false" customHeight="false" outlineLevel="0" collapsed="false">
      <c r="A30" s="18" t="n">
        <v>7</v>
      </c>
      <c r="B30" s="19" t="str">
        <f aca="false">W15&amp;" "&amp;X15</f>
        <v>Tõntson Enni</v>
      </c>
      <c r="C30" s="19"/>
      <c r="D30" s="19"/>
      <c r="J30" s="3"/>
      <c r="K30" s="24"/>
      <c r="L30" s="30"/>
    </row>
    <row r="31" customFormat="false" ht="11.25" hidden="false" customHeight="false" outlineLevel="0" collapsed="false">
      <c r="D31" s="21" t="n">
        <v>107</v>
      </c>
      <c r="E31" s="22" t="str">
        <f aca="false">IF(Mängud!F8="","",Mängud!F8)</f>
        <v>Tõntson Enni</v>
      </c>
      <c r="F31" s="22"/>
      <c r="G31" s="22"/>
      <c r="J31" s="3"/>
    </row>
    <row r="32" customFormat="false" ht="11.25" hidden="false" customHeight="false" outlineLevel="0" collapsed="false">
      <c r="A32" s="18" t="n">
        <v>10</v>
      </c>
      <c r="B32" s="23" t="str">
        <f aca="false">W18&amp;" "&amp;X18</f>
        <v>Hansar Kruusimaa</v>
      </c>
      <c r="C32" s="23"/>
      <c r="D32" s="23"/>
      <c r="E32" s="24"/>
      <c r="F32" s="25" t="str">
        <f aca="false">IF(Mängud!G8="","",Mängud!G8)</f>
        <v>3:0</v>
      </c>
      <c r="G32" s="21"/>
      <c r="J32" s="3"/>
    </row>
    <row r="33" customFormat="false" ht="11.25" hidden="false" customHeight="false" outlineLevel="0" collapsed="false">
      <c r="G33" s="3" t="n">
        <v>112</v>
      </c>
      <c r="H33" s="22" t="str">
        <f aca="false">IF(Mängud!F13="","",Mängud!F13)</f>
        <v>Kalda Kotka</v>
      </c>
      <c r="I33" s="22"/>
      <c r="J33" s="22"/>
      <c r="K33" s="27"/>
    </row>
    <row r="34" customFormat="false" ht="11.25" hidden="false" customHeight="false" outlineLevel="0" collapsed="false">
      <c r="A34" s="18" t="n">
        <v>15</v>
      </c>
      <c r="B34" s="19" t="str">
        <f aca="false">W23&amp;" "&amp;X23</f>
        <v>Mängija 5</v>
      </c>
      <c r="C34" s="19"/>
      <c r="D34" s="19"/>
      <c r="G34" s="3"/>
      <c r="H34" s="24"/>
      <c r="I34" s="25" t="str">
        <f aca="false">IF(Mängud!G13="","",Mängud!G13)</f>
        <v>3:0</v>
      </c>
      <c r="J34" s="28"/>
      <c r="K34" s="29"/>
    </row>
    <row r="35" customFormat="false" ht="11.25" hidden="false" customHeight="false" outlineLevel="0" collapsed="false">
      <c r="D35" s="21" t="n">
        <v>108</v>
      </c>
      <c r="E35" s="31" t="str">
        <f aca="false">IF(Mängud!F9="","",Mängud!F9)</f>
        <v>Kalda Kotka</v>
      </c>
      <c r="F35" s="31"/>
      <c r="G35" s="31"/>
      <c r="M35" s="18" t="n">
        <v>-131</v>
      </c>
      <c r="N35" s="19" t="str">
        <f aca="false">IF(N21="","",IF(N21=K13,K29,K13))</f>
        <v>Kuldkepp Strazev</v>
      </c>
      <c r="O35" s="19"/>
      <c r="P35" s="19"/>
      <c r="Q35" s="18" t="s">
        <v>34</v>
      </c>
    </row>
    <row r="36" customFormat="false" ht="11.25" hidden="false" customHeight="false" outlineLevel="0" collapsed="false">
      <c r="A36" s="18" t="n">
        <v>2</v>
      </c>
      <c r="B36" s="23" t="str">
        <f aca="false">W10&amp;" "&amp;X10</f>
        <v>Kalda Kotka</v>
      </c>
      <c r="C36" s="23"/>
      <c r="D36" s="23"/>
      <c r="E36" s="24"/>
      <c r="F36" s="25" t="str">
        <f aca="false">IF(Mängud!G9="","",Mängud!G9)</f>
        <v>w:0</v>
      </c>
      <c r="G36" s="28"/>
      <c r="H36" s="29"/>
    </row>
  </sheetData>
  <mergeCells count="45">
    <mergeCell ref="B2:D2"/>
    <mergeCell ref="E2:M2"/>
    <mergeCell ref="N2:S2"/>
    <mergeCell ref="B3:C3"/>
    <mergeCell ref="D3:G3"/>
    <mergeCell ref="J3:M3"/>
    <mergeCell ref="N3:S3"/>
    <mergeCell ref="B4:C4"/>
    <mergeCell ref="D4:H4"/>
    <mergeCell ref="J4:M4"/>
    <mergeCell ref="N4:S4"/>
    <mergeCell ref="B6:D6"/>
    <mergeCell ref="K6:N6"/>
    <mergeCell ref="V6:X6"/>
    <mergeCell ref="E7:G7"/>
    <mergeCell ref="B8:D8"/>
    <mergeCell ref="H9:J9"/>
    <mergeCell ref="B10:D10"/>
    <mergeCell ref="E11:G11"/>
    <mergeCell ref="B12:D12"/>
    <mergeCell ref="K13:M13"/>
    <mergeCell ref="B14:D14"/>
    <mergeCell ref="E15:G15"/>
    <mergeCell ref="B16:D16"/>
    <mergeCell ref="H17:J17"/>
    <mergeCell ref="B18:D18"/>
    <mergeCell ref="E19:G19"/>
    <mergeCell ref="B20:D20"/>
    <mergeCell ref="N21:P21"/>
    <mergeCell ref="B22:D22"/>
    <mergeCell ref="E23:G23"/>
    <mergeCell ref="B24:D24"/>
    <mergeCell ref="H25:J25"/>
    <mergeCell ref="B26:D26"/>
    <mergeCell ref="E27:G27"/>
    <mergeCell ref="B28:D28"/>
    <mergeCell ref="K29:M29"/>
    <mergeCell ref="B30:D30"/>
    <mergeCell ref="E31:G31"/>
    <mergeCell ref="B32:D32"/>
    <mergeCell ref="H33:J33"/>
    <mergeCell ref="B34:D34"/>
    <mergeCell ref="E35:G35"/>
    <mergeCell ref="N35:P35"/>
    <mergeCell ref="B36:D3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9" activeCellId="0" sqref="K9"/>
    </sheetView>
  </sheetViews>
  <sheetFormatPr defaultRowHeight="12.75" outlineLevelRow="0" outlineLevelCol="0"/>
  <cols>
    <col collapsed="false" customWidth="true" hidden="false" outlineLevel="0" max="1025" min="1" style="0" width="9.04"/>
  </cols>
  <sheetData>
    <row r="1" s="1" customFormat="true" ht="11.25" hidden="false" customHeight="false" outlineLevel="0" collapsed="false">
      <c r="K1" s="20" t="s">
        <v>35</v>
      </c>
      <c r="L1" s="20"/>
      <c r="M1" s="20"/>
      <c r="N1" s="20"/>
    </row>
    <row r="2" s="1" customFormat="true" ht="11.25" hidden="false" customHeight="false" outlineLevel="0" collapsed="false">
      <c r="A2" s="18" t="n">
        <v>-104</v>
      </c>
      <c r="B2" s="19" t="str">
        <f aca="false">IF(Plussring!E19="","",IF(Plussring!E19=Plussring!B18,Plussring!B20,Plussring!B18))</f>
        <v>Mängija 3</v>
      </c>
      <c r="C2" s="19"/>
      <c r="D2" s="19"/>
      <c r="J2" s="18" t="n">
        <v>-117</v>
      </c>
      <c r="K2" s="19" t="str">
        <f aca="false">IF(Plussring!K13="","",IF(Plussring!K13=Plussring!H9,Plussring!H17,Plussring!H9))</f>
        <v>Vahtel Korsen</v>
      </c>
      <c r="L2" s="19"/>
      <c r="M2" s="19"/>
    </row>
    <row r="3" s="1" customFormat="true" ht="11.25" hidden="false" customHeight="false" outlineLevel="0" collapsed="false">
      <c r="D3" s="21" t="n">
        <v>113</v>
      </c>
      <c r="E3" s="22" t="str">
        <f aca="false">IF(Mängud!F14="","",Mängud!F14)</f>
        <v>Mängija 2</v>
      </c>
      <c r="F3" s="22"/>
      <c r="G3" s="22"/>
      <c r="M3" s="21"/>
    </row>
    <row r="4" s="1" customFormat="true" ht="11.25" hidden="false" customHeight="false" outlineLevel="0" collapsed="false">
      <c r="A4" s="18" t="n">
        <v>-103</v>
      </c>
      <c r="B4" s="23" t="str">
        <f aca="false">IF(Plussring!E15="","",IF(Plussring!E15=Plussring!B14,Plussring!B16,Plussring!B14))</f>
        <v>Mängija 2</v>
      </c>
      <c r="C4" s="23"/>
      <c r="D4" s="23"/>
      <c r="E4" s="24"/>
      <c r="F4" s="25" t="str">
        <f aca="false">IF(Mängud!G14="","",Mängud!G14)</f>
        <v>w:0</v>
      </c>
      <c r="G4" s="21" t="n">
        <v>119</v>
      </c>
      <c r="H4" s="22" t="str">
        <f aca="false">IF(Mängud!F20="","",Mängud!F20)</f>
        <v>Tõntson Enni</v>
      </c>
      <c r="I4" s="22"/>
      <c r="J4" s="22"/>
      <c r="M4" s="3" t="n">
        <v>129</v>
      </c>
      <c r="N4" s="22" t="str">
        <f aca="false">IF(Mängud!F30="","",Mängud!F30)</f>
        <v>Burmeister Oviir</v>
      </c>
      <c r="O4" s="22"/>
      <c r="P4" s="22"/>
    </row>
    <row r="5" s="1" customFormat="true" ht="11.25" hidden="false" customHeight="false" outlineLevel="0" collapsed="false">
      <c r="D5" s="18" t="n">
        <v>-112</v>
      </c>
      <c r="E5" s="23" t="str">
        <f aca="false">IF(Plussring!H33="","",IF(Plussring!H33=Plussring!E31,Plussring!E35,Plussring!E31))</f>
        <v>Tõntson Enni</v>
      </c>
      <c r="F5" s="23"/>
      <c r="G5" s="23"/>
      <c r="H5" s="24"/>
      <c r="I5" s="25" t="str">
        <f aca="false">IF(Mängud!G20="","",Mängud!G20)</f>
        <v>w:0</v>
      </c>
      <c r="J5" s="21"/>
      <c r="M5" s="3"/>
      <c r="N5" s="24"/>
      <c r="O5" s="25" t="str">
        <f aca="false">IF(Mängud!G30="","",Mängud!G30)</f>
        <v>3:0</v>
      </c>
      <c r="P5" s="21"/>
    </row>
    <row r="6" s="1" customFormat="true" ht="11.25" hidden="false" customHeight="false" outlineLevel="0" collapsed="false">
      <c r="A6" s="18" t="n">
        <v>-102</v>
      </c>
      <c r="B6" s="19" t="str">
        <f aca="false">IF(Plussring!E11="","",IF(Plussring!E11=Plussring!B10,Plussring!B12,Plussring!B10))</f>
        <v>Miilmann Rättel</v>
      </c>
      <c r="C6" s="19"/>
      <c r="D6" s="19"/>
      <c r="E6" s="28"/>
      <c r="J6" s="3" t="n">
        <v>125</v>
      </c>
      <c r="K6" s="31" t="str">
        <f aca="false">IF(Mängud!F26="","",Mängud!F26)</f>
        <v>Burmeister Oviir</v>
      </c>
      <c r="L6" s="31"/>
      <c r="M6" s="31"/>
      <c r="P6" s="3"/>
    </row>
    <row r="7" s="1" customFormat="true" ht="11.25" hidden="false" customHeight="false" outlineLevel="0" collapsed="false">
      <c r="D7" s="21" t="n">
        <v>114</v>
      </c>
      <c r="E7" s="22" t="str">
        <f aca="false">IF(Mängud!F15="","",Mängud!F15)</f>
        <v>Miilmann Rättel</v>
      </c>
      <c r="F7" s="22"/>
      <c r="G7" s="22"/>
      <c r="J7" s="3"/>
      <c r="K7" s="24"/>
      <c r="L7" s="25" t="str">
        <f aca="false">IF(Mängud!G26="","",Mängud!G26)</f>
        <v>3:2</v>
      </c>
      <c r="P7" s="3"/>
    </row>
    <row r="8" s="1" customFormat="true" ht="11.25" hidden="false" customHeight="false" outlineLevel="0" collapsed="false">
      <c r="A8" s="18" t="n">
        <v>-101</v>
      </c>
      <c r="B8" s="23" t="str">
        <f aca="false">IF(Plussring!E7="","",IF(Plussring!E7=Plussring!B6,Plussring!B8,Plussring!B6))</f>
        <v>Mängija 6</v>
      </c>
      <c r="C8" s="23"/>
      <c r="D8" s="23"/>
      <c r="E8" s="24"/>
      <c r="F8" s="25" t="str">
        <f aca="false">IF(Mängud!G15="","",Mängud!G15)</f>
        <v>w:0</v>
      </c>
      <c r="G8" s="21" t="n">
        <v>120</v>
      </c>
      <c r="H8" s="22" t="str">
        <f aca="false">IF(Mängud!F21="","",Mängud!F21)</f>
        <v>Burmeister Oviir</v>
      </c>
      <c r="I8" s="22"/>
      <c r="J8" s="22"/>
      <c r="K8" s="27"/>
      <c r="P8" s="3" t="n">
        <v>138</v>
      </c>
      <c r="Q8" s="22" t="str">
        <f aca="false">IF(Mängud!F39="","",Mängud!F39)</f>
        <v>Burmeister Oviir</v>
      </c>
      <c r="R8" s="22"/>
      <c r="S8" s="22"/>
      <c r="T8" s="18" t="s">
        <v>36</v>
      </c>
    </row>
    <row r="9" s="1" customFormat="true" ht="11.25" hidden="false" customHeight="false" outlineLevel="0" collapsed="false">
      <c r="D9" s="18" t="n">
        <v>-111</v>
      </c>
      <c r="E9" s="23" t="str">
        <f aca="false">IF(Plussring!H25="","",IF(Plussring!H25=Plussring!E23,Plussring!E27,Plussring!E23))</f>
        <v>Burmeister Oviir</v>
      </c>
      <c r="F9" s="23"/>
      <c r="G9" s="23"/>
      <c r="H9" s="24"/>
      <c r="I9" s="25" t="str">
        <f aca="false">IF(Mängud!G21="","",Mängud!G21)</f>
        <v>3:0</v>
      </c>
      <c r="J9" s="28"/>
      <c r="K9" s="29"/>
      <c r="P9" s="3"/>
      <c r="Q9" s="24"/>
      <c r="R9" s="25" t="str">
        <f aca="false">IF(Mängud!G39="","",Mängud!G39)</f>
        <v>3:2</v>
      </c>
    </row>
    <row r="10" s="1" customFormat="true" ht="11.25" hidden="false" customHeight="false" outlineLevel="0" collapsed="false">
      <c r="A10" s="18" t="n">
        <v>-108</v>
      </c>
      <c r="B10" s="19" t="str">
        <f aca="false">IF(Plussring!E35="","",IF(Plussring!E35=Plussring!B34,Plussring!B36,Plussring!B34))</f>
        <v>Mängija 5</v>
      </c>
      <c r="C10" s="19"/>
      <c r="D10" s="19"/>
      <c r="J10" s="18" t="n">
        <v>-118</v>
      </c>
      <c r="K10" s="19" t="str">
        <f aca="false">IF(Plussring!K29="","",IF(Plussring!K29=Plussring!H25,Plussring!H33,Plussring!H25))</f>
        <v>Rahuoja Nurmsalu</v>
      </c>
      <c r="L10" s="19"/>
      <c r="M10" s="19"/>
      <c r="P10" s="3"/>
    </row>
    <row r="11" s="1" customFormat="true" ht="11.25" hidden="false" customHeight="false" outlineLevel="0" collapsed="false">
      <c r="D11" s="21" t="n">
        <v>115</v>
      </c>
      <c r="E11" s="22" t="str">
        <f aca="false">IF(Mängud!F16="","",Mängud!F16)</f>
        <v>Hansar Kruusimaa</v>
      </c>
      <c r="F11" s="22"/>
      <c r="G11" s="22"/>
      <c r="M11" s="21"/>
      <c r="P11" s="3"/>
    </row>
    <row r="12" s="1" customFormat="true" ht="11.25" hidden="false" customHeight="false" outlineLevel="0" collapsed="false">
      <c r="A12" s="18" t="n">
        <v>-107</v>
      </c>
      <c r="B12" s="23" t="str">
        <f aca="false">IF(Plussring!E31="","",IF(Plussring!E31=Plussring!B30,Plussring!B32,Plussring!B30))</f>
        <v>Hansar Kruusimaa</v>
      </c>
      <c r="C12" s="23"/>
      <c r="D12" s="23"/>
      <c r="E12" s="24"/>
      <c r="F12" s="25" t="str">
        <f aca="false">IF(Mängud!G16="","",Mängud!G16)</f>
        <v>w:0</v>
      </c>
      <c r="G12" s="21" t="n">
        <v>121</v>
      </c>
      <c r="H12" s="22" t="str">
        <f aca="false">IF(Mängud!F22="","",Mängud!F22)</f>
        <v>Hendrikson Seffer</v>
      </c>
      <c r="I12" s="22"/>
      <c r="J12" s="22"/>
      <c r="M12" s="3" t="n">
        <v>130</v>
      </c>
      <c r="N12" s="22" t="str">
        <f aca="false">IF(Mängud!F31="","",Mängud!F31)</f>
        <v>Kinsigo Laur</v>
      </c>
      <c r="O12" s="22"/>
      <c r="P12" s="22"/>
      <c r="Q12" s="27"/>
    </row>
    <row r="13" s="1" customFormat="true" ht="11.25" hidden="false" customHeight="false" outlineLevel="0" collapsed="false">
      <c r="D13" s="18" t="n">
        <v>-110</v>
      </c>
      <c r="E13" s="23" t="str">
        <f aca="false">IF(Plussring!H17="","",IF(Plussring!H17=Plussring!E15,Plussring!E19,Plussring!E15))</f>
        <v>Hendrikson Seffer</v>
      </c>
      <c r="F13" s="23"/>
      <c r="G13" s="23"/>
      <c r="H13" s="24"/>
      <c r="I13" s="25" t="str">
        <f aca="false">IF(Mängud!G22="","",Mängud!G22)</f>
        <v>3:0</v>
      </c>
      <c r="J13" s="21"/>
      <c r="M13" s="3"/>
      <c r="N13" s="24"/>
      <c r="O13" s="25" t="str">
        <f aca="false">IF(Mängud!G31="","",Mängud!G31)</f>
        <v>3:2</v>
      </c>
      <c r="P13" s="28"/>
      <c r="Q13" s="29"/>
    </row>
    <row r="14" s="1" customFormat="true" ht="11.25" hidden="false" customHeight="false" outlineLevel="0" collapsed="false">
      <c r="A14" s="18" t="n">
        <v>-106</v>
      </c>
      <c r="B14" s="19" t="str">
        <f aca="false">IF(Plussring!E27="","",IF(Plussring!E27=Plussring!B26,Plussring!B28,Plussring!B26))</f>
        <v>Mängija 1</v>
      </c>
      <c r="C14" s="19"/>
      <c r="D14" s="19"/>
      <c r="J14" s="3" t="n">
        <v>126</v>
      </c>
      <c r="K14" s="31" t="str">
        <f aca="false">IF(Mängud!F27="","",Mängud!F27)</f>
        <v>Kinsigo Laur</v>
      </c>
      <c r="L14" s="31"/>
      <c r="M14" s="31"/>
      <c r="P14" s="18" t="n">
        <v>-138</v>
      </c>
      <c r="Q14" s="19" t="str">
        <f aca="false">IF(Q8="","",IF(Q8=N4,N12,N4))</f>
        <v>Kinsigo Laur</v>
      </c>
      <c r="R14" s="19"/>
      <c r="S14" s="19"/>
      <c r="T14" s="18" t="s">
        <v>37</v>
      </c>
    </row>
    <row r="15" s="1" customFormat="true" ht="11.25" hidden="false" customHeight="false" outlineLevel="0" collapsed="false">
      <c r="D15" s="21" t="n">
        <v>116</v>
      </c>
      <c r="E15" s="22" t="str">
        <f aca="false">IF(Mängud!F17="","",Mängud!F17)</f>
        <v>Mängija 1</v>
      </c>
      <c r="F15" s="22"/>
      <c r="G15" s="22"/>
      <c r="J15" s="3"/>
      <c r="K15" s="24"/>
      <c r="L15" s="25" t="str">
        <f aca="false">IF(Mängud!G27="","",Mängud!G27)</f>
        <v>3:1</v>
      </c>
    </row>
    <row r="16" s="1" customFormat="true" ht="11.25" hidden="false" customHeight="false" outlineLevel="0" collapsed="false">
      <c r="A16" s="18" t="n">
        <v>-105</v>
      </c>
      <c r="B16" s="23" t="str">
        <f aca="false">IF(Plussring!E23="","",IF(Plussring!E23=Plussring!B22,Plussring!B24,Plussring!B22))</f>
        <v>Mängija 4</v>
      </c>
      <c r="C16" s="23"/>
      <c r="D16" s="23"/>
      <c r="E16" s="24"/>
      <c r="F16" s="25" t="str">
        <f aca="false">IF(Mängud!G17="","",Mängud!G17)</f>
        <v>w:0</v>
      </c>
      <c r="G16" s="21" t="n">
        <v>122</v>
      </c>
      <c r="H16" s="22" t="str">
        <f aca="false">IF(Mängud!F23="","",Mängud!F23)</f>
        <v>Kinsigo Laur</v>
      </c>
      <c r="I16" s="22"/>
      <c r="J16" s="22"/>
      <c r="K16" s="27"/>
      <c r="M16" s="18" t="n">
        <v>-129</v>
      </c>
      <c r="N16" s="19" t="str">
        <f aca="false">IF(N4="","",IF(N4=K2,K6,K2))</f>
        <v>Vahtel Korsen</v>
      </c>
      <c r="O16" s="19"/>
      <c r="P16" s="19"/>
    </row>
    <row r="17" s="1" customFormat="true" ht="11.25" hidden="false" customHeight="false" outlineLevel="0" collapsed="false">
      <c r="D17" s="18" t="n">
        <v>-109</v>
      </c>
      <c r="E17" s="23" t="str">
        <f aca="false">IF(Plussring!H9="","",IF(Plussring!H9=Plussring!E7,Plussring!E11,Plussring!E7))</f>
        <v>Kinsigo Laur</v>
      </c>
      <c r="F17" s="23"/>
      <c r="G17" s="23"/>
      <c r="H17" s="24"/>
      <c r="I17" s="25" t="str">
        <f aca="false">IF(Mängud!G23="","",Mängud!G23)</f>
        <v>w:0</v>
      </c>
      <c r="J17" s="28"/>
      <c r="K17" s="29"/>
      <c r="P17" s="21" t="n">
        <v>137</v>
      </c>
      <c r="Q17" s="22" t="str">
        <f aca="false">IF(Mängud!F38="","",Mängud!F38)</f>
        <v>Vahtel Korsen</v>
      </c>
      <c r="R17" s="22"/>
      <c r="S17" s="22"/>
      <c r="T17" s="18" t="s">
        <v>38</v>
      </c>
    </row>
    <row r="18" s="1" customFormat="true" ht="11.25" hidden="false" customHeight="false" outlineLevel="0" collapsed="false">
      <c r="B18" s="29"/>
      <c r="C18" s="29"/>
      <c r="D18" s="29"/>
      <c r="M18" s="18" t="n">
        <v>-130</v>
      </c>
      <c r="N18" s="23" t="str">
        <f aca="false">IF(N12="","",IF(N12=K10,K14,K10))</f>
        <v>Rahuoja Nurmsalu</v>
      </c>
      <c r="O18" s="23"/>
      <c r="P18" s="23"/>
      <c r="Q18" s="24"/>
      <c r="R18" s="25" t="str">
        <f aca="false">IF(Mängud!G38="","",Mängud!G38)</f>
        <v>w:0</v>
      </c>
    </row>
    <row r="19" s="1" customFormat="true" ht="11.25" hidden="false" customHeight="false" outlineLevel="0" collapsed="false">
      <c r="A19" s="18" t="n">
        <v>-119</v>
      </c>
      <c r="B19" s="19" t="str">
        <f aca="false">IF(H4="","",IF(H4=E3,E5,E3))</f>
        <v>Mängija 2</v>
      </c>
      <c r="C19" s="19"/>
      <c r="D19" s="19"/>
      <c r="P19" s="18" t="n">
        <v>-137</v>
      </c>
      <c r="Q19" s="19" t="str">
        <f aca="false">IF(Q17="","",IF(Q17=N16,N18,N16))</f>
        <v>Rahuoja Nurmsalu</v>
      </c>
      <c r="R19" s="19"/>
      <c r="S19" s="19"/>
      <c r="T19" s="18" t="s">
        <v>39</v>
      </c>
    </row>
    <row r="20" s="1" customFormat="true" ht="11.25" hidden="false" customHeight="false" outlineLevel="0" collapsed="false">
      <c r="B20" s="29"/>
      <c r="C20" s="29"/>
      <c r="D20" s="21" t="n">
        <v>127</v>
      </c>
      <c r="E20" s="22" t="str">
        <f aca="false">IF(Mängud!F28="","",Mängud!F28)</f>
        <v>Miilmann Rättel</v>
      </c>
      <c r="F20" s="22"/>
      <c r="G20" s="22"/>
      <c r="Q20" s="29"/>
      <c r="R20" s="29"/>
      <c r="S20" s="29"/>
    </row>
    <row r="21" s="1" customFormat="true" ht="11.25" hidden="false" customHeight="false" outlineLevel="0" collapsed="false">
      <c r="A21" s="18" t="n">
        <v>-120</v>
      </c>
      <c r="B21" s="19" t="str">
        <f aca="false">IF(H8="","",IF(H8=E7,E9,E7))</f>
        <v>Miilmann Rättel</v>
      </c>
      <c r="C21" s="19"/>
      <c r="D21" s="19"/>
      <c r="E21" s="32"/>
      <c r="F21" s="25" t="str">
        <f aca="false">IF(Mängud!G28="","",Mängud!G28)</f>
        <v>w:0</v>
      </c>
      <c r="G21" s="21"/>
      <c r="M21" s="18" t="n">
        <v>-125</v>
      </c>
      <c r="N21" s="19" t="str">
        <f aca="false">IF(K6="","",IF(K6=H4,H8,H4))</f>
        <v>Tõntson Enni</v>
      </c>
      <c r="O21" s="19"/>
      <c r="P21" s="19"/>
    </row>
    <row r="22" s="1" customFormat="true" ht="11.25" hidden="false" customHeight="false" outlineLevel="0" collapsed="false">
      <c r="G22" s="3" t="n">
        <v>135</v>
      </c>
      <c r="H22" s="22" t="str">
        <f aca="false">IF(Mängud!F36="","",Mängud!F36)</f>
        <v>Miilmann Rättel</v>
      </c>
      <c r="I22" s="22"/>
      <c r="J22" s="22"/>
      <c r="K22" s="18" t="s">
        <v>40</v>
      </c>
      <c r="N22" s="29"/>
      <c r="O22" s="29"/>
      <c r="P22" s="21" t="n">
        <v>136</v>
      </c>
      <c r="Q22" s="22" t="str">
        <f aca="false">IF(Mängud!F37="","",Mängud!F37)</f>
        <v>Hendrikson Seffer</v>
      </c>
      <c r="R22" s="22"/>
      <c r="S22" s="22"/>
      <c r="T22" s="18" t="s">
        <v>41</v>
      </c>
    </row>
    <row r="23" s="1" customFormat="true" ht="11.25" hidden="false" customHeight="false" outlineLevel="0" collapsed="false">
      <c r="A23" s="18" t="n">
        <v>-121</v>
      </c>
      <c r="B23" s="19" t="str">
        <f aca="false">IF(H12="","",IF(H12=E11,E13,E11))</f>
        <v>Hansar Kruusimaa</v>
      </c>
      <c r="C23" s="19"/>
      <c r="D23" s="19"/>
      <c r="G23" s="3"/>
      <c r="H23" s="24"/>
      <c r="I23" s="25" t="str">
        <f aca="false">IF(Mängud!G36="","",Mängud!G36)</f>
        <v>w:0</v>
      </c>
      <c r="M23" s="18" t="n">
        <v>-126</v>
      </c>
      <c r="N23" s="23" t="str">
        <f aca="false">IF(K14="","",IF(K14=H12,H16,H12))</f>
        <v>Hendrikson Seffer</v>
      </c>
      <c r="O23" s="23"/>
      <c r="P23" s="23"/>
      <c r="Q23" s="33"/>
      <c r="R23" s="34" t="str">
        <f aca="false">IF(Mängud!G37="","",Mängud!G37)</f>
        <v>3:1</v>
      </c>
      <c r="S23" s="29"/>
    </row>
    <row r="24" s="1" customFormat="true" ht="11.25" hidden="false" customHeight="false" outlineLevel="0" collapsed="false">
      <c r="D24" s="21" t="n">
        <v>128</v>
      </c>
      <c r="E24" s="22" t="str">
        <f aca="false">IF(Mängud!F29="","",Mängud!F29)</f>
        <v>Hansar Kruusimaa</v>
      </c>
      <c r="F24" s="22"/>
      <c r="G24" s="22"/>
      <c r="H24" s="27"/>
      <c r="N24" s="29"/>
      <c r="O24" s="29"/>
      <c r="P24" s="35" t="n">
        <v>-136</v>
      </c>
      <c r="Q24" s="19" t="str">
        <f aca="false">IF(Q22="","",IF(Q22=N21,N23,N21))</f>
        <v>Tõntson Enni</v>
      </c>
      <c r="R24" s="19"/>
      <c r="S24" s="19"/>
      <c r="T24" s="18" t="s">
        <v>42</v>
      </c>
    </row>
    <row r="25" s="1" customFormat="true" ht="11.25" hidden="false" customHeight="false" outlineLevel="0" collapsed="false">
      <c r="A25" s="18" t="n">
        <v>-122</v>
      </c>
      <c r="B25" s="23" t="str">
        <f aca="false">IF(H16="","",IF(H16=E15,E17,E15))</f>
        <v>Mängija 1</v>
      </c>
      <c r="C25" s="23"/>
      <c r="D25" s="23"/>
      <c r="E25" s="24"/>
      <c r="F25" s="25" t="str">
        <f aca="false">IF(Mängud!G29="","",Mängud!G29)</f>
        <v>w:0</v>
      </c>
      <c r="G25" s="28"/>
      <c r="H25" s="29"/>
      <c r="N25" s="29"/>
      <c r="O25" s="29"/>
      <c r="P25" s="29"/>
      <c r="Q25" s="29"/>
      <c r="R25" s="29"/>
      <c r="S25" s="29"/>
    </row>
    <row r="26" s="1" customFormat="true" ht="11.25" hidden="false" customHeight="false" outlineLevel="0" collapsed="false">
      <c r="G26" s="18" t="n">
        <v>-135</v>
      </c>
      <c r="H26" s="19" t="str">
        <f aca="false">IF(H22=E20,E24,E20)</f>
        <v>Hansar Kruusimaa</v>
      </c>
      <c r="I26" s="19"/>
      <c r="J26" s="19"/>
      <c r="K26" s="18" t="s">
        <v>43</v>
      </c>
      <c r="M26" s="18" t="n">
        <v>-127</v>
      </c>
      <c r="N26" s="19" t="str">
        <f aca="false">IF(E20="","",IF(E20=B19,B21,B19))</f>
        <v>Mängija 2</v>
      </c>
      <c r="O26" s="19"/>
      <c r="P26" s="19"/>
      <c r="Q26" s="29"/>
      <c r="R26" s="29"/>
      <c r="S26" s="29"/>
    </row>
    <row r="27" s="1" customFormat="true" ht="11.25" hidden="false" customHeight="false" outlineLevel="0" collapsed="false">
      <c r="A27" s="18" t="n">
        <v>-113</v>
      </c>
      <c r="B27" s="19" t="str">
        <f aca="false">IF(E3="","",IF(E3=B2,B4,B2))</f>
        <v>Mängija 3</v>
      </c>
      <c r="C27" s="19"/>
      <c r="D27" s="19"/>
      <c r="P27" s="21" t="n">
        <v>134</v>
      </c>
      <c r="Q27" s="22" t="str">
        <f aca="false">IF(Mängud!F35="","",Mängud!F35)</f>
        <v>Mängija 1</v>
      </c>
      <c r="R27" s="22"/>
      <c r="S27" s="22"/>
      <c r="T27" s="18" t="s">
        <v>44</v>
      </c>
    </row>
    <row r="28" s="1" customFormat="true" ht="11.25" hidden="false" customHeight="false" outlineLevel="0" collapsed="false">
      <c r="D28" s="21" t="n">
        <v>123</v>
      </c>
      <c r="E28" s="22" t="str">
        <f aca="false">IF(Mängud!F24="","",Mängud!F24)</f>
        <v>Mängija 3</v>
      </c>
      <c r="F28" s="22"/>
      <c r="G28" s="22"/>
      <c r="M28" s="18" t="n">
        <v>-128</v>
      </c>
      <c r="N28" s="23" t="str">
        <f aca="false">IF(E24="","",IF(E24=B23,B25,B23))</f>
        <v>Mängija 1</v>
      </c>
      <c r="O28" s="23"/>
      <c r="P28" s="23"/>
      <c r="Q28" s="24"/>
      <c r="R28" s="25" t="str">
        <f aca="false">IF(Mängud!G35="","",Mängud!G35)</f>
        <v>w:0</v>
      </c>
    </row>
    <row r="29" s="1" customFormat="true" ht="11.25" hidden="false" customHeight="false" outlineLevel="0" collapsed="false">
      <c r="A29" s="18" t="n">
        <v>-114</v>
      </c>
      <c r="B29" s="23" t="str">
        <f aca="false">IF(E7="","",IF(E7=B6,B8,B6))</f>
        <v>Mängija 6</v>
      </c>
      <c r="C29" s="23"/>
      <c r="D29" s="23"/>
      <c r="E29" s="24"/>
      <c r="F29" s="25" t="str">
        <f aca="false">IF(Mängud!G24="","",Mängud!G24)</f>
        <v>w:0</v>
      </c>
      <c r="G29" s="21"/>
      <c r="P29" s="18" t="n">
        <v>-134</v>
      </c>
      <c r="Q29" s="19" t="str">
        <f aca="false">IF(Q27="","",IF(Q27=N26,N28,N26))</f>
        <v>Mängija 2</v>
      </c>
      <c r="R29" s="19"/>
      <c r="S29" s="19"/>
      <c r="T29" s="18" t="s">
        <v>45</v>
      </c>
    </row>
    <row r="30" s="1" customFormat="true" ht="11.25" hidden="false" customHeight="false" outlineLevel="0" collapsed="false">
      <c r="G30" s="3" t="n">
        <v>133</v>
      </c>
      <c r="H30" s="22" t="str">
        <f aca="false">IF(Mängud!F34="","",Mängud!F34)</f>
        <v>Mängija 3</v>
      </c>
      <c r="I30" s="22"/>
      <c r="J30" s="22"/>
      <c r="K30" s="18" t="s">
        <v>46</v>
      </c>
    </row>
    <row r="31" s="1" customFormat="true" ht="11.25" hidden="false" customHeight="false" outlineLevel="0" collapsed="false">
      <c r="A31" s="18" t="n">
        <v>-115</v>
      </c>
      <c r="B31" s="19" t="str">
        <f aca="false">IF(E11="","",IF(E11=B10,B12,B10))</f>
        <v>Mängija 5</v>
      </c>
      <c r="C31" s="19"/>
      <c r="D31" s="19"/>
      <c r="G31" s="3"/>
      <c r="H31" s="24"/>
      <c r="I31" s="30"/>
      <c r="M31" s="18" t="n">
        <v>-123</v>
      </c>
      <c r="N31" s="19" t="str">
        <f aca="false">IF(E28="","",IF(E28=B27,B29,B27))</f>
        <v>Mängija 6</v>
      </c>
      <c r="O31" s="19"/>
      <c r="P31" s="19"/>
    </row>
    <row r="32" s="1" customFormat="true" ht="11.25" hidden="false" customHeight="false" outlineLevel="0" collapsed="false">
      <c r="D32" s="21" t="n">
        <v>124</v>
      </c>
      <c r="E32" s="22" t="str">
        <f aca="false">IF(Mängud!F25="","",Mängud!F25)</f>
        <v>Mängija 4</v>
      </c>
      <c r="F32" s="22"/>
      <c r="G32" s="22"/>
      <c r="H32" s="27"/>
      <c r="P32" s="21" t="n">
        <v>132</v>
      </c>
      <c r="Q32" s="22" t="str">
        <f aca="false">IF(Mängud!F33="","",Mängud!F33)</f>
        <v>Mängija 5</v>
      </c>
      <c r="R32" s="22"/>
      <c r="S32" s="22"/>
      <c r="T32" s="18" t="s">
        <v>47</v>
      </c>
    </row>
    <row r="33" s="1" customFormat="true" ht="11.25" hidden="false" customHeight="false" outlineLevel="0" collapsed="false">
      <c r="A33" s="18" t="n">
        <v>-116</v>
      </c>
      <c r="B33" s="23" t="str">
        <f aca="false">IF(E15="","",IF(E15=B14,B16,B14))</f>
        <v>Mängija 4</v>
      </c>
      <c r="C33" s="23"/>
      <c r="D33" s="23"/>
      <c r="E33" s="24"/>
      <c r="F33" s="25" t="str">
        <f aca="false">IF(Mängud!G25="","",Mängud!G25)</f>
        <v>w:0</v>
      </c>
      <c r="G33" s="28"/>
      <c r="H33" s="29"/>
      <c r="M33" s="18" t="n">
        <v>-124</v>
      </c>
      <c r="N33" s="23" t="str">
        <f aca="false">IF(E32="","",IF(E32=B31,B33,B31))</f>
        <v>Mängija 5</v>
      </c>
      <c r="O33" s="23"/>
      <c r="P33" s="23"/>
      <c r="Q33" s="24"/>
      <c r="R33" s="25" t="str">
        <f aca="false">IF(Mängud!G33="","",Mängud!G33)</f>
        <v>w:0</v>
      </c>
    </row>
    <row r="34" s="1" customFormat="true" ht="11.25" hidden="false" customHeight="false" outlineLevel="0" collapsed="false">
      <c r="G34" s="18" t="n">
        <v>-133</v>
      </c>
      <c r="H34" s="19" t="str">
        <f aca="false">IF(H30="","",IF(H30=E28,E32,E28))</f>
        <v>Mängija 4</v>
      </c>
      <c r="I34" s="19"/>
      <c r="J34" s="19"/>
      <c r="K34" s="18" t="s">
        <v>48</v>
      </c>
      <c r="P34" s="18" t="n">
        <v>-132</v>
      </c>
      <c r="Q34" s="19" t="str">
        <f aca="false">IF(Q32="","",IF(Q32=N31,N33,N31))</f>
        <v>Mängija 6</v>
      </c>
      <c r="R34" s="19"/>
      <c r="S34" s="19"/>
      <c r="T34" s="18" t="s">
        <v>49</v>
      </c>
    </row>
  </sheetData>
  <mergeCells count="61">
    <mergeCell ref="K1:N1"/>
    <mergeCell ref="B2:D2"/>
    <mergeCell ref="K2:M2"/>
    <mergeCell ref="E3:G3"/>
    <mergeCell ref="B4:D4"/>
    <mergeCell ref="H4:J4"/>
    <mergeCell ref="N4:P4"/>
    <mergeCell ref="E5:G5"/>
    <mergeCell ref="B6:D6"/>
    <mergeCell ref="K6:M6"/>
    <mergeCell ref="E7:G7"/>
    <mergeCell ref="B8:D8"/>
    <mergeCell ref="H8:J8"/>
    <mergeCell ref="Q8:S8"/>
    <mergeCell ref="E9:G9"/>
    <mergeCell ref="B10:D10"/>
    <mergeCell ref="K10:M10"/>
    <mergeCell ref="E11:G11"/>
    <mergeCell ref="B12:D12"/>
    <mergeCell ref="H12:J12"/>
    <mergeCell ref="N12:P12"/>
    <mergeCell ref="E13:G13"/>
    <mergeCell ref="B14:D14"/>
    <mergeCell ref="K14:M14"/>
    <mergeCell ref="Q14:S14"/>
    <mergeCell ref="E15:G15"/>
    <mergeCell ref="B16:D16"/>
    <mergeCell ref="H16:J16"/>
    <mergeCell ref="N16:P16"/>
    <mergeCell ref="E17:G17"/>
    <mergeCell ref="Q17:S17"/>
    <mergeCell ref="N18:P18"/>
    <mergeCell ref="B19:D19"/>
    <mergeCell ref="Q19:S19"/>
    <mergeCell ref="E20:G20"/>
    <mergeCell ref="B21:D21"/>
    <mergeCell ref="N21:P21"/>
    <mergeCell ref="H22:J22"/>
    <mergeCell ref="Q22:S22"/>
    <mergeCell ref="B23:D23"/>
    <mergeCell ref="N23:P23"/>
    <mergeCell ref="E24:G24"/>
    <mergeCell ref="Q24:S24"/>
    <mergeCell ref="B25:D25"/>
    <mergeCell ref="H26:J26"/>
    <mergeCell ref="N26:P26"/>
    <mergeCell ref="B27:D27"/>
    <mergeCell ref="Q27:S27"/>
    <mergeCell ref="E28:G28"/>
    <mergeCell ref="N28:P28"/>
    <mergeCell ref="B29:D29"/>
    <mergeCell ref="Q29:S29"/>
    <mergeCell ref="H30:J30"/>
    <mergeCell ref="B31:D31"/>
    <mergeCell ref="N31:P31"/>
    <mergeCell ref="E32:G32"/>
    <mergeCell ref="Q32:S32"/>
    <mergeCell ref="B33:D33"/>
    <mergeCell ref="N33:P33"/>
    <mergeCell ref="H34:J34"/>
    <mergeCell ref="Q34:S3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17" activePane="bottomRight" state="frozen"/>
      <selection pane="topLeft" activeCell="A1" activeCellId="0" sqref="A1"/>
      <selection pane="topRight" activeCell="B1" activeCellId="0" sqref="B1"/>
      <selection pane="bottomLeft" activeCell="A17" activeCellId="0" sqref="A17"/>
      <selection pane="bottomRight" activeCell="G39" activeCellId="0" sqref="G39"/>
    </sheetView>
  </sheetViews>
  <sheetFormatPr defaultRowHeight="12.75" outlineLevelRow="0" outlineLevelCol="0"/>
  <cols>
    <col collapsed="false" customWidth="true" hidden="false" outlineLevel="0" max="1" min="1" style="0" width="9.04"/>
    <col collapsed="false" customWidth="true" hidden="false" outlineLevel="0" max="2" min="2" style="0" width="10.26"/>
    <col collapsed="false" customWidth="true" hidden="false" outlineLevel="0" max="3" min="3" style="0" width="11.83"/>
    <col collapsed="false" customWidth="true" hidden="false" outlineLevel="0" max="4" min="4" style="0" width="9.04"/>
    <col collapsed="false" customWidth="true" hidden="true" outlineLevel="0" max="5" min="5" style="0" width="9.12"/>
    <col collapsed="false" customWidth="true" hidden="false" outlineLevel="0" max="6" min="6" style="0" width="10.54"/>
    <col collapsed="false" customWidth="true" hidden="false" outlineLevel="0" max="7" min="7" style="0" width="9.04"/>
    <col collapsed="false" customWidth="true" hidden="false" outlineLevel="0" max="8" min="8" style="0" width="10.12"/>
    <col collapsed="false" customWidth="true" hidden="false" outlineLevel="0" max="9" min="9" style="0" width="9.04"/>
    <col collapsed="false" customWidth="true" hidden="false" outlineLevel="0" max="10" min="10" style="0" width="10.97"/>
    <col collapsed="false" customWidth="true" hidden="true" outlineLevel="0" max="12" min="11" style="0" width="9.04"/>
    <col collapsed="false" customWidth="true" hidden="false" outlineLevel="0" max="1025" min="13" style="0" width="9.04"/>
  </cols>
  <sheetData>
    <row r="1" s="36" customFormat="true" ht="12.75" hidden="false" customHeight="false" outlineLevel="0" collapsed="false">
      <c r="A1" s="36" t="s">
        <v>50</v>
      </c>
      <c r="B1" s="36" t="s">
        <v>51</v>
      </c>
      <c r="C1" s="36" t="s">
        <v>52</v>
      </c>
      <c r="D1" s="36" t="s">
        <v>53</v>
      </c>
      <c r="E1" s="36" t="s">
        <v>54</v>
      </c>
      <c r="F1" s="36" t="s">
        <v>55</v>
      </c>
      <c r="G1" s="37" t="s">
        <v>56</v>
      </c>
      <c r="J1" s="38" t="s">
        <v>57</v>
      </c>
      <c r="M1" s="36" t="s">
        <v>58</v>
      </c>
    </row>
    <row r="2" customFormat="false" ht="12.75" hidden="false" customHeight="false" outlineLevel="0" collapsed="false">
      <c r="A2" s="0" t="n">
        <v>101</v>
      </c>
      <c r="B2" s="0" t="str">
        <f aca="false">IF(Plussring!B6="","",Plussring!B6)</f>
        <v>Kinsigo Laur</v>
      </c>
      <c r="C2" s="0" t="str">
        <f aca="false">IF(Plussring!B8="","",Plussring!B8)</f>
        <v>Mängija 6</v>
      </c>
      <c r="E2" s="0" t="str">
        <f aca="false">IF(G2=0,D2,"")</f>
        <v/>
      </c>
      <c r="F2" s="39" t="s">
        <v>59</v>
      </c>
      <c r="G2" s="40" t="s">
        <v>60</v>
      </c>
      <c r="J2" s="41" t="s">
        <v>61</v>
      </c>
      <c r="K2" s="39" t="n">
        <v>1</v>
      </c>
      <c r="L2" s="0" t="n">
        <f aca="false">COUNTIF(E:E,1)</f>
        <v>0</v>
      </c>
      <c r="M2" s="0" t="n">
        <f aca="false">IF(L2=1,"",K2)</f>
        <v>1</v>
      </c>
      <c r="O2" s="42"/>
    </row>
    <row r="3" customFormat="false" ht="12.75" hidden="false" customHeight="false" outlineLevel="0" collapsed="false">
      <c r="A3" s="0" t="n">
        <v>102</v>
      </c>
      <c r="B3" s="0" t="str">
        <f aca="false">IF(Plussring!B10="","",Plussring!B10)</f>
        <v>Miilmann Rättel</v>
      </c>
      <c r="C3" s="0" t="str">
        <f aca="false">IF(Plussring!B12="","",Plussring!B12)</f>
        <v>Vahtel Korsen</v>
      </c>
      <c r="D3" s="0" t="n">
        <v>1</v>
      </c>
      <c r="E3" s="0" t="str">
        <f aca="false">IF(G3=0,D3,"")</f>
        <v/>
      </c>
      <c r="F3" s="39" t="s">
        <v>62</v>
      </c>
      <c r="G3" s="40" t="s">
        <v>61</v>
      </c>
      <c r="J3" s="41" t="s">
        <v>63</v>
      </c>
      <c r="K3" s="0" t="n">
        <v>2</v>
      </c>
      <c r="L3" s="0" t="n">
        <f aca="false">COUNTIF(E:E,2)</f>
        <v>0</v>
      </c>
      <c r="M3" s="0" t="n">
        <f aca="false">IF(L3=1,"",K3)</f>
        <v>2</v>
      </c>
    </row>
    <row r="4" customFormat="false" ht="12.75" hidden="false" customHeight="false" outlineLevel="0" collapsed="false">
      <c r="A4" s="0" t="n">
        <v>103</v>
      </c>
      <c r="B4" s="0" t="str">
        <f aca="false">IF(Plussring!B14="","",Plussring!B14)</f>
        <v>Hendrikson Seffer</v>
      </c>
      <c r="C4" s="0" t="str">
        <f aca="false">IF(Plussring!B16="","",Plussring!B16)</f>
        <v>Mängija 2</v>
      </c>
      <c r="E4" s="0" t="str">
        <f aca="false">IF(G4=0,D4,"")</f>
        <v/>
      </c>
      <c r="F4" s="39" t="s">
        <v>64</v>
      </c>
      <c r="G4" s="40" t="s">
        <v>60</v>
      </c>
      <c r="J4" s="41" t="s">
        <v>65</v>
      </c>
      <c r="K4" s="0" t="n">
        <v>3</v>
      </c>
      <c r="L4" s="0" t="n">
        <f aca="false">COUNTIF(E:E,3)</f>
        <v>0</v>
      </c>
      <c r="M4" s="0" t="n">
        <f aca="false">IF(L4=1,"",K4)</f>
        <v>3</v>
      </c>
    </row>
    <row r="5" customFormat="false" ht="12.75" hidden="false" customHeight="false" outlineLevel="0" collapsed="false">
      <c r="A5" s="0" t="n">
        <v>104</v>
      </c>
      <c r="B5" s="0" t="str">
        <f aca="false">IF(Plussring!B18="","",Plussring!B18)</f>
        <v>Mängija 3</v>
      </c>
      <c r="C5" s="0" t="str">
        <f aca="false">IF(Plussring!B20="","",Plussring!B20)</f>
        <v>Kuldkepp Strazev</v>
      </c>
      <c r="E5" s="0" t="str">
        <f aca="false">IF(G5=0,D5,"")</f>
        <v/>
      </c>
      <c r="F5" s="39" t="s">
        <v>66</v>
      </c>
      <c r="G5" s="40" t="s">
        <v>60</v>
      </c>
      <c r="J5" s="41" t="s">
        <v>60</v>
      </c>
      <c r="K5" s="0" t="n">
        <v>4</v>
      </c>
      <c r="L5" s="0" t="n">
        <f aca="false">COUNTIF(E:E,4)</f>
        <v>0</v>
      </c>
      <c r="M5" s="0" t="n">
        <f aca="false">IF(L5=1,"",K5)</f>
        <v>4</v>
      </c>
    </row>
    <row r="6" customFormat="false" ht="12.75" hidden="false" customHeight="false" outlineLevel="0" collapsed="false">
      <c r="A6" s="0" t="n">
        <v>105</v>
      </c>
      <c r="B6" s="0" t="str">
        <f aca="false">IF(Plussring!B22="","",Plussring!B22)</f>
        <v>Burmeister Oviir</v>
      </c>
      <c r="C6" s="0" t="str">
        <f aca="false">IF(Plussring!B24="","",Plussring!B24)</f>
        <v>Mängija 4</v>
      </c>
      <c r="E6" s="0" t="str">
        <f aca="false">IF(G6=0,D6,"")</f>
        <v/>
      </c>
      <c r="F6" s="39" t="s">
        <v>67</v>
      </c>
      <c r="G6" s="40" t="s">
        <v>60</v>
      </c>
      <c r="J6" s="41"/>
      <c r="K6" s="0" t="n">
        <v>5</v>
      </c>
      <c r="L6" s="0" t="n">
        <f aca="false">COUNTIF(E:E,5)</f>
        <v>0</v>
      </c>
      <c r="M6" s="0" t="n">
        <f aca="false">IF(L6=1,"",K6)</f>
        <v>5</v>
      </c>
    </row>
    <row r="7" customFormat="false" ht="12.75" hidden="false" customHeight="false" outlineLevel="0" collapsed="false">
      <c r="A7" s="0" t="n">
        <v>106</v>
      </c>
      <c r="B7" s="0" t="str">
        <f aca="false">IF(Plussring!B26="","",Plussring!B26)</f>
        <v>Mängija 1</v>
      </c>
      <c r="C7" s="0" t="str">
        <f aca="false">IF(Plussring!B28="","",Plussring!B28)</f>
        <v>Rahuoja Nurmsalu</v>
      </c>
      <c r="E7" s="0" t="str">
        <f aca="false">IF(G7=0,D7,"")</f>
        <v/>
      </c>
      <c r="F7" s="39" t="s">
        <v>68</v>
      </c>
      <c r="G7" s="40" t="s">
        <v>60</v>
      </c>
      <c r="J7" s="41"/>
      <c r="K7" s="0" t="n">
        <v>6</v>
      </c>
      <c r="L7" s="0" t="n">
        <f aca="false">COUNTIF(E:E,6)</f>
        <v>0</v>
      </c>
      <c r="M7" s="0" t="n">
        <f aca="false">IF(L7=1,"",K7)</f>
        <v>6</v>
      </c>
    </row>
    <row r="8" customFormat="false" ht="12.75" hidden="false" customHeight="false" outlineLevel="0" collapsed="false">
      <c r="A8" s="0" t="n">
        <v>107</v>
      </c>
      <c r="B8" s="0" t="str">
        <f aca="false">IF(Plussring!B30="","",Plussring!B30)</f>
        <v>Tõntson Enni</v>
      </c>
      <c r="C8" s="0" t="str">
        <f aca="false">IF(Plussring!B32="","",Plussring!B32)</f>
        <v>Hansar Kruusimaa</v>
      </c>
      <c r="D8" s="0" t="n">
        <v>2</v>
      </c>
      <c r="E8" s="0" t="str">
        <f aca="false">IF(G8=0,D8,"")</f>
        <v/>
      </c>
      <c r="F8" s="39" t="s">
        <v>69</v>
      </c>
      <c r="G8" s="40" t="s">
        <v>61</v>
      </c>
      <c r="J8" s="41"/>
      <c r="K8" s="0" t="n">
        <v>7</v>
      </c>
      <c r="L8" s="0" t="n">
        <f aca="false">COUNTIF(E:E,7)</f>
        <v>0</v>
      </c>
      <c r="M8" s="0" t="n">
        <f aca="false">IF(L8=1,"",K8)</f>
        <v>7</v>
      </c>
    </row>
    <row r="9" customFormat="false" ht="12.75" hidden="false" customHeight="false" outlineLevel="0" collapsed="false">
      <c r="A9" s="0" t="n">
        <v>108</v>
      </c>
      <c r="B9" s="0" t="str">
        <f aca="false">IF(Plussring!B34="","",Plussring!B34)</f>
        <v>Mängija 5</v>
      </c>
      <c r="C9" s="0" t="str">
        <f aca="false">IF(Plussring!B36="","",Plussring!B36)</f>
        <v>Kalda Kotka</v>
      </c>
      <c r="E9" s="0" t="str">
        <f aca="false">IF(G9=0,D9,"")</f>
        <v/>
      </c>
      <c r="F9" s="39" t="s">
        <v>70</v>
      </c>
      <c r="G9" s="40" t="s">
        <v>60</v>
      </c>
      <c r="J9" s="41"/>
      <c r="K9" s="0" t="n">
        <v>8</v>
      </c>
      <c r="L9" s="0" t="n">
        <f aca="false">COUNTIF(E:E,8)</f>
        <v>0</v>
      </c>
      <c r="M9" s="0" t="n">
        <f aca="false">IF(L9=1,"",K9)</f>
        <v>8</v>
      </c>
    </row>
    <row r="10" customFormat="false" ht="12.75" hidden="false" customHeight="false" outlineLevel="0" collapsed="false">
      <c r="A10" s="0" t="n">
        <v>109</v>
      </c>
      <c r="B10" s="0" t="str">
        <f aca="false">IF(Plussring!E7="","",Plussring!E7)</f>
        <v>Kinsigo Laur</v>
      </c>
      <c r="C10" s="0" t="str">
        <f aca="false">IF(Plussring!E11="","",Plussring!E11)</f>
        <v>Vahtel Korsen</v>
      </c>
      <c r="D10" s="0" t="n">
        <v>1</v>
      </c>
      <c r="E10" s="0" t="str">
        <f aca="false">IF(G10=0,D10,"")</f>
        <v/>
      </c>
      <c r="F10" s="39" t="s">
        <v>62</v>
      </c>
      <c r="G10" s="40" t="s">
        <v>63</v>
      </c>
      <c r="J10" s="41"/>
      <c r="K10" s="0" t="n">
        <v>9</v>
      </c>
      <c r="L10" s="0" t="n">
        <f aca="false">COUNTIF(E:E,9)</f>
        <v>0</v>
      </c>
      <c r="M10" s="0" t="n">
        <f aca="false">IF(L10=1,"",K10)</f>
        <v>9</v>
      </c>
    </row>
    <row r="11" customFormat="false" ht="12.75" hidden="false" customHeight="false" outlineLevel="0" collapsed="false">
      <c r="A11" s="0" t="n">
        <v>110</v>
      </c>
      <c r="B11" s="0" t="str">
        <f aca="false">IF(Plussring!E15="","",Plussring!E15)</f>
        <v>Hendrikson Seffer</v>
      </c>
      <c r="C11" s="0" t="str">
        <f aca="false">IF(Plussring!E19="","",Plussring!E19)</f>
        <v>Kuldkepp Strazev</v>
      </c>
      <c r="D11" s="0" t="n">
        <v>4</v>
      </c>
      <c r="E11" s="0" t="str">
        <f aca="false">IF(G11=0,D11,"")</f>
        <v/>
      </c>
      <c r="F11" s="39" t="s">
        <v>66</v>
      </c>
      <c r="G11" s="40" t="s">
        <v>65</v>
      </c>
      <c r="J11" s="41"/>
      <c r="K11" s="0" t="n">
        <v>10</v>
      </c>
      <c r="L11" s="0" t="n">
        <f aca="false">COUNTIF(E:E,10)</f>
        <v>0</v>
      </c>
      <c r="M11" s="0" t="n">
        <f aca="false">IF(L11=1,"",K11)</f>
        <v>10</v>
      </c>
    </row>
    <row r="12" customFormat="false" ht="12.75" hidden="false" customHeight="false" outlineLevel="0" collapsed="false">
      <c r="A12" s="0" t="n">
        <v>111</v>
      </c>
      <c r="B12" s="0" t="str">
        <f aca="false">IF(Plussring!E23="","",Plussring!E23)</f>
        <v>Burmeister Oviir</v>
      </c>
      <c r="C12" s="0" t="str">
        <f aca="false">IF(Plussring!E27="","",Plussring!E27)</f>
        <v>Rahuoja Nurmsalu</v>
      </c>
      <c r="D12" s="0" t="n">
        <v>3</v>
      </c>
      <c r="E12" s="0" t="str">
        <f aca="false">IF(G12=0,D12,"")</f>
        <v/>
      </c>
      <c r="F12" s="39" t="s">
        <v>68</v>
      </c>
      <c r="G12" s="40" t="s">
        <v>65</v>
      </c>
    </row>
    <row r="13" customFormat="false" ht="12.75" hidden="false" customHeight="false" outlineLevel="0" collapsed="false">
      <c r="A13" s="0" t="n">
        <v>112</v>
      </c>
      <c r="B13" s="0" t="str">
        <f aca="false">IF(Plussring!E31="","",Plussring!E31)</f>
        <v>Tõntson Enni</v>
      </c>
      <c r="C13" s="0" t="str">
        <f aca="false">IF(Plussring!E35="","",Plussring!E35)</f>
        <v>Kalda Kotka</v>
      </c>
      <c r="D13" s="0" t="n">
        <v>2</v>
      </c>
      <c r="F13" s="39" t="s">
        <v>70</v>
      </c>
      <c r="G13" s="40" t="s">
        <v>61</v>
      </c>
    </row>
    <row r="14" customFormat="false" ht="12.75" hidden="false" customHeight="false" outlineLevel="0" collapsed="false">
      <c r="A14" s="0" t="n">
        <v>113</v>
      </c>
      <c r="B14" s="0" t="str">
        <f aca="false">IF('Kohad_3-16'!B2="","",'Kohad_3-16'!B2)</f>
        <v>Mängija 3</v>
      </c>
      <c r="C14" s="0" t="str">
        <f aca="false">IF('Kohad_3-16'!B4="","",'Kohad_3-16'!B4)</f>
        <v>Mängija 2</v>
      </c>
      <c r="F14" s="39" t="s">
        <v>71</v>
      </c>
      <c r="G14" s="40" t="s">
        <v>60</v>
      </c>
    </row>
    <row r="15" customFormat="false" ht="12.75" hidden="false" customHeight="false" outlineLevel="0" collapsed="false">
      <c r="A15" s="0" t="n">
        <v>114</v>
      </c>
      <c r="B15" s="0" t="str">
        <f aca="false">IF('Kohad_3-16'!B6="","",'Kohad_3-16'!B6)</f>
        <v>Miilmann Rättel</v>
      </c>
      <c r="C15" s="0" t="str">
        <f aca="false">IF('Kohad_3-16'!B8="","",'Kohad_3-16'!B8)</f>
        <v>Mängija 6</v>
      </c>
      <c r="F15" s="39" t="s">
        <v>72</v>
      </c>
      <c r="G15" s="40" t="s">
        <v>60</v>
      </c>
    </row>
    <row r="16" customFormat="false" ht="12.75" hidden="false" customHeight="false" outlineLevel="0" collapsed="false">
      <c r="A16" s="0" t="n">
        <v>115</v>
      </c>
      <c r="B16" s="0" t="str">
        <f aca="false">IF('Kohad_3-16'!B10="","",'Kohad_3-16'!B10)</f>
        <v>Mängija 5</v>
      </c>
      <c r="C16" s="0" t="str">
        <f aca="false">IF('Kohad_3-16'!B12="","",'Kohad_3-16'!B12)</f>
        <v>Hansar Kruusimaa</v>
      </c>
      <c r="F16" s="39" t="s">
        <v>73</v>
      </c>
      <c r="G16" s="40" t="s">
        <v>60</v>
      </c>
    </row>
    <row r="17" customFormat="false" ht="12.75" hidden="false" customHeight="false" outlineLevel="0" collapsed="false">
      <c r="A17" s="0" t="n">
        <v>116</v>
      </c>
      <c r="B17" s="0" t="str">
        <f aca="false">IF('Kohad_3-16'!B14="","",'Kohad_3-16'!B14)</f>
        <v>Mängija 1</v>
      </c>
      <c r="C17" s="0" t="str">
        <f aca="false">IF('Kohad_3-16'!B16="","",'Kohad_3-16'!B16)</f>
        <v>Mängija 4</v>
      </c>
      <c r="D17" s="0" t="n">
        <v>1</v>
      </c>
      <c r="F17" s="39" t="s">
        <v>74</v>
      </c>
      <c r="G17" s="40" t="s">
        <v>60</v>
      </c>
    </row>
    <row r="18" customFormat="false" ht="12.75" hidden="false" customHeight="false" outlineLevel="0" collapsed="false">
      <c r="A18" s="0" t="n">
        <v>117</v>
      </c>
      <c r="B18" s="0" t="str">
        <f aca="false">IF(Plussring!H9="","",Plussring!H9)</f>
        <v>Vahtel Korsen</v>
      </c>
      <c r="C18" s="0" t="str">
        <f aca="false">IF(Plussring!H17="","",Plussring!H17)</f>
        <v>Kuldkepp Strazev</v>
      </c>
      <c r="D18" s="0" t="n">
        <v>2</v>
      </c>
      <c r="F18" s="39" t="s">
        <v>66</v>
      </c>
      <c r="G18" s="40" t="s">
        <v>65</v>
      </c>
      <c r="H18" s="0" t="s">
        <v>75</v>
      </c>
    </row>
    <row r="19" customFormat="false" ht="12.75" hidden="false" customHeight="false" outlineLevel="0" collapsed="false">
      <c r="A19" s="0" t="n">
        <v>118</v>
      </c>
      <c r="B19" s="0" t="str">
        <f aca="false">IF(Plussring!H25="","",Plussring!H25)</f>
        <v>Rahuoja Nurmsalu</v>
      </c>
      <c r="C19" s="0" t="str">
        <f aca="false">IF(Plussring!H33="","",Plussring!H33)</f>
        <v>Kalda Kotka</v>
      </c>
      <c r="D19" s="0" t="n">
        <v>3</v>
      </c>
      <c r="F19" s="39" t="s">
        <v>70</v>
      </c>
      <c r="G19" s="40" t="s">
        <v>61</v>
      </c>
      <c r="H19" s="0" t="s">
        <v>76</v>
      </c>
    </row>
    <row r="20" customFormat="false" ht="12.75" hidden="false" customHeight="false" outlineLevel="0" collapsed="false">
      <c r="A20" s="0" t="n">
        <v>119</v>
      </c>
      <c r="B20" s="0" t="str">
        <f aca="false">IF('Kohad_3-16'!E3="","",'Kohad_3-16'!E3)</f>
        <v>Mängija 2</v>
      </c>
      <c r="C20" s="0" t="str">
        <f aca="false">IF('Kohad_3-16'!E5="","",'Kohad_3-16'!E5)</f>
        <v>Tõntson Enni</v>
      </c>
      <c r="F20" s="39" t="s">
        <v>69</v>
      </c>
      <c r="G20" s="40" t="s">
        <v>60</v>
      </c>
    </row>
    <row r="21" customFormat="false" ht="12.75" hidden="false" customHeight="false" outlineLevel="0" collapsed="false">
      <c r="A21" s="0" t="n">
        <v>120</v>
      </c>
      <c r="B21" s="0" t="str">
        <f aca="false">IF('Kohad_3-16'!E7="","",'Kohad_3-16'!E7)</f>
        <v>Miilmann Rättel</v>
      </c>
      <c r="C21" s="0" t="str">
        <f aca="false">IF('Kohad_3-16'!E9="","",'Kohad_3-16'!E9)</f>
        <v>Burmeister Oviir</v>
      </c>
      <c r="D21" s="0" t="n">
        <v>6</v>
      </c>
      <c r="F21" s="39" t="s">
        <v>67</v>
      </c>
      <c r="G21" s="40" t="s">
        <v>61</v>
      </c>
    </row>
    <row r="22" customFormat="false" ht="12.75" hidden="false" customHeight="false" outlineLevel="0" collapsed="false">
      <c r="A22" s="0" t="n">
        <v>121</v>
      </c>
      <c r="B22" s="0" t="str">
        <f aca="false">IF('Kohad_3-16'!E11="","",'Kohad_3-16'!E11)</f>
        <v>Hansar Kruusimaa</v>
      </c>
      <c r="C22" s="0" t="str">
        <f aca="false">IF('Kohad_3-16'!E13="","",'Kohad_3-16'!E13)</f>
        <v>Hendrikson Seffer</v>
      </c>
      <c r="D22" s="0" t="n">
        <v>1</v>
      </c>
      <c r="F22" s="39" t="s">
        <v>64</v>
      </c>
      <c r="G22" s="40" t="s">
        <v>61</v>
      </c>
    </row>
    <row r="23" customFormat="false" ht="12.75" hidden="false" customHeight="false" outlineLevel="0" collapsed="false">
      <c r="A23" s="0" t="n">
        <v>122</v>
      </c>
      <c r="B23" s="0" t="str">
        <f aca="false">IF('Kohad_3-16'!E15="","",'Kohad_3-16'!E15)</f>
        <v>Mängija 1</v>
      </c>
      <c r="C23" s="0" t="str">
        <f aca="false">IF('Kohad_3-16'!E17="","",'Kohad_3-16'!E17)</f>
        <v>Kinsigo Laur</v>
      </c>
      <c r="F23" s="39" t="s">
        <v>59</v>
      </c>
      <c r="G23" s="40" t="s">
        <v>60</v>
      </c>
    </row>
    <row r="24" customFormat="false" ht="12.75" hidden="false" customHeight="false" outlineLevel="0" collapsed="false">
      <c r="A24" s="0" t="n">
        <v>123</v>
      </c>
      <c r="B24" s="0" t="str">
        <f aca="false">IF('Kohad_3-16'!B27="","",'Kohad_3-16'!B27)</f>
        <v>Mängija 3</v>
      </c>
      <c r="C24" s="0" t="str">
        <f aca="false">IF('Kohad_3-16'!B29="","",'Kohad_3-16'!B29)</f>
        <v>Mängija 6</v>
      </c>
      <c r="F24" s="39" t="s">
        <v>77</v>
      </c>
      <c r="G24" s="40" t="s">
        <v>60</v>
      </c>
    </row>
    <row r="25" customFormat="false" ht="12.75" hidden="false" customHeight="false" outlineLevel="0" collapsed="false">
      <c r="A25" s="0" t="n">
        <v>124</v>
      </c>
      <c r="B25" s="0" t="str">
        <f aca="false">IF('Kohad_3-16'!B31="","",'Kohad_3-16'!B31)</f>
        <v>Mängija 5</v>
      </c>
      <c r="C25" s="0" t="str">
        <f aca="false">IF('Kohad_3-16'!B33="","",'Kohad_3-16'!B33)</f>
        <v>Mängija 4</v>
      </c>
      <c r="F25" s="39" t="s">
        <v>78</v>
      </c>
      <c r="G25" s="40" t="s">
        <v>60</v>
      </c>
    </row>
    <row r="26" customFormat="false" ht="12.75" hidden="false" customHeight="false" outlineLevel="0" collapsed="false">
      <c r="A26" s="0" t="n">
        <v>125</v>
      </c>
      <c r="B26" s="0" t="str">
        <f aca="false">IF('Kohad_3-16'!H4="","",'Kohad_3-16'!H4)</f>
        <v>Tõntson Enni</v>
      </c>
      <c r="C26" s="0" t="str">
        <f aca="false">IF('Kohad_3-16'!H8="","",'Kohad_3-16'!H8)</f>
        <v>Burmeister Oviir</v>
      </c>
      <c r="D26" s="0" t="n">
        <v>6</v>
      </c>
      <c r="F26" s="39" t="s">
        <v>67</v>
      </c>
      <c r="G26" s="40" t="s">
        <v>65</v>
      </c>
    </row>
    <row r="27" customFormat="false" ht="12.75" hidden="false" customHeight="false" outlineLevel="0" collapsed="false">
      <c r="A27" s="0" t="n">
        <v>126</v>
      </c>
      <c r="B27" s="0" t="str">
        <f aca="false">IF('Kohad_3-16'!H12="","",'Kohad_3-16'!H12)</f>
        <v>Hendrikson Seffer</v>
      </c>
      <c r="C27" s="0" t="str">
        <f aca="false">IF('Kohad_3-16'!H16="","",'Kohad_3-16'!H16)</f>
        <v>Kinsigo Laur</v>
      </c>
      <c r="D27" s="0" t="n">
        <v>1</v>
      </c>
      <c r="F27" s="39" t="s">
        <v>59</v>
      </c>
      <c r="G27" s="40" t="s">
        <v>63</v>
      </c>
    </row>
    <row r="28" customFormat="false" ht="12.75" hidden="false" customHeight="false" outlineLevel="0" collapsed="false">
      <c r="A28" s="0" t="n">
        <v>127</v>
      </c>
      <c r="B28" s="0" t="str">
        <f aca="false">IF('Kohad_3-16'!B19="","",'Kohad_3-16'!B19)</f>
        <v>Mängija 2</v>
      </c>
      <c r="C28" s="0" t="str">
        <f aca="false">IF('Kohad_3-16'!B21="","",'Kohad_3-16'!B21)</f>
        <v>Miilmann Rättel</v>
      </c>
      <c r="F28" s="39" t="s">
        <v>72</v>
      </c>
      <c r="G28" s="40" t="s">
        <v>60</v>
      </c>
    </row>
    <row r="29" customFormat="false" ht="12.75" hidden="false" customHeight="false" outlineLevel="0" collapsed="false">
      <c r="A29" s="0" t="n">
        <v>128</v>
      </c>
      <c r="B29" s="0" t="str">
        <f aca="false">IF('Kohad_3-16'!B23="","",'Kohad_3-16'!B23)</f>
        <v>Hansar Kruusimaa</v>
      </c>
      <c r="C29" s="0" t="str">
        <f aca="false">IF('Kohad_3-16'!B25="","",'Kohad_3-16'!B25)</f>
        <v>Mängija 1</v>
      </c>
      <c r="F29" s="39" t="s">
        <v>73</v>
      </c>
      <c r="G29" s="40" t="s">
        <v>60</v>
      </c>
    </row>
    <row r="30" customFormat="false" ht="12.75" hidden="false" customHeight="false" outlineLevel="0" collapsed="false">
      <c r="A30" s="0" t="n">
        <v>129</v>
      </c>
      <c r="B30" s="0" t="str">
        <f aca="false">IF('Kohad_3-16'!K2="","",'Kohad_3-16'!K2)</f>
        <v>Vahtel Korsen</v>
      </c>
      <c r="C30" s="0" t="str">
        <f aca="false">IF('Kohad_3-16'!K6="","",'Kohad_3-16'!K6)</f>
        <v>Burmeister Oviir</v>
      </c>
      <c r="D30" s="0" t="n">
        <v>6</v>
      </c>
      <c r="F30" s="39" t="s">
        <v>67</v>
      </c>
      <c r="G30" s="40" t="s">
        <v>61</v>
      </c>
    </row>
    <row r="31" customFormat="false" ht="12.75" hidden="false" customHeight="false" outlineLevel="0" collapsed="false">
      <c r="A31" s="0" t="n">
        <v>130</v>
      </c>
      <c r="B31" s="0" t="str">
        <f aca="false">IF('Kohad_3-16'!K10="","",'Kohad_3-16'!K10)</f>
        <v>Rahuoja Nurmsalu</v>
      </c>
      <c r="C31" s="0" t="str">
        <f aca="false">IF('Kohad_3-16'!K14="","",'Kohad_3-16'!K14)</f>
        <v>Kinsigo Laur</v>
      </c>
      <c r="D31" s="0" t="n">
        <v>1</v>
      </c>
      <c r="F31" s="39" t="s">
        <v>59</v>
      </c>
      <c r="G31" s="40" t="s">
        <v>65</v>
      </c>
    </row>
    <row r="32" customFormat="false" ht="12.75" hidden="false" customHeight="false" outlineLevel="0" collapsed="false">
      <c r="A32" s="0" t="n">
        <v>131</v>
      </c>
      <c r="B32" s="0" t="str">
        <f aca="false">IF(Plussring!K13="","",Plussring!K13)</f>
        <v>Kuldkepp Strazev</v>
      </c>
      <c r="C32" s="0" t="str">
        <f aca="false">IF(Plussring!K29="","",Plussring!K29)</f>
        <v>Kalda Kotka</v>
      </c>
      <c r="D32" s="0" t="n">
        <v>2</v>
      </c>
      <c r="F32" s="39" t="s">
        <v>70</v>
      </c>
      <c r="G32" s="40" t="s">
        <v>63</v>
      </c>
      <c r="H32" s="0" t="s">
        <v>79</v>
      </c>
    </row>
    <row r="33" customFormat="false" ht="12.75" hidden="false" customHeight="false" outlineLevel="0" collapsed="false">
      <c r="A33" s="0" t="n">
        <v>132</v>
      </c>
      <c r="B33" s="0" t="str">
        <f aca="false">IF('Kohad_3-16'!N31="","",'Kohad_3-16'!N31)</f>
        <v>Mängija 6</v>
      </c>
      <c r="C33" s="0" t="str">
        <f aca="false">IF('Kohad_3-16'!N33="","",'Kohad_3-16'!N33)</f>
        <v>Mängija 5</v>
      </c>
      <c r="F33" s="39" t="s">
        <v>80</v>
      </c>
      <c r="G33" s="40" t="s">
        <v>60</v>
      </c>
    </row>
    <row r="34" customFormat="false" ht="12.75" hidden="false" customHeight="false" outlineLevel="0" collapsed="false">
      <c r="A34" s="0" t="n">
        <v>133</v>
      </c>
      <c r="B34" s="0" t="str">
        <f aca="false">IF('Kohad_3-16'!E28="","",'Kohad_3-16'!E28)</f>
        <v>Mängija 3</v>
      </c>
      <c r="C34" s="0" t="str">
        <f aca="false">IF('Kohad_3-16'!E32="","",'Kohad_3-16'!E32)</f>
        <v>Mängija 4</v>
      </c>
      <c r="F34" s="39" t="s">
        <v>77</v>
      </c>
      <c r="G34" s="40" t="s">
        <v>60</v>
      </c>
    </row>
    <row r="35" customFormat="false" ht="12.75" hidden="false" customHeight="false" outlineLevel="0" collapsed="false">
      <c r="A35" s="0" t="n">
        <v>134</v>
      </c>
      <c r="B35" s="0" t="str">
        <f aca="false">IF('Kohad_3-16'!N26="","",'Kohad_3-16'!N26)</f>
        <v>Mängija 2</v>
      </c>
      <c r="C35" s="0" t="str">
        <f aca="false">IF('Kohad_3-16'!N28="","",'Kohad_3-16'!N28)</f>
        <v>Mängija 1</v>
      </c>
      <c r="F35" s="39" t="s">
        <v>74</v>
      </c>
      <c r="G35" s="40" t="s">
        <v>60</v>
      </c>
    </row>
    <row r="36" customFormat="false" ht="12.75" hidden="false" customHeight="false" outlineLevel="0" collapsed="false">
      <c r="A36" s="0" t="n">
        <v>135</v>
      </c>
      <c r="B36" s="0" t="str">
        <f aca="false">IF('Kohad_3-16'!E20="","",'Kohad_3-16'!E20)</f>
        <v>Miilmann Rättel</v>
      </c>
      <c r="C36" s="0" t="str">
        <f aca="false">IF('Kohad_3-16'!E24="","",'Kohad_3-16'!E24)</f>
        <v>Hansar Kruusimaa</v>
      </c>
      <c r="D36" s="0" t="n">
        <v>3</v>
      </c>
      <c r="F36" s="39" t="s">
        <v>72</v>
      </c>
      <c r="G36" s="40" t="s">
        <v>60</v>
      </c>
    </row>
    <row r="37" customFormat="false" ht="12.75" hidden="false" customHeight="false" outlineLevel="0" collapsed="false">
      <c r="A37" s="0" t="n">
        <v>136</v>
      </c>
      <c r="B37" s="0" t="str">
        <f aca="false">IF('Kohad_3-16'!N21="","",'Kohad_3-16'!N21)</f>
        <v>Tõntson Enni</v>
      </c>
      <c r="C37" s="0" t="str">
        <f aca="false">IF('Kohad_3-16'!N23="","",'Kohad_3-16'!N23)</f>
        <v>Hendrikson Seffer</v>
      </c>
      <c r="D37" s="0" t="n">
        <v>4</v>
      </c>
      <c r="F37" s="39" t="s">
        <v>64</v>
      </c>
      <c r="G37" s="40" t="s">
        <v>63</v>
      </c>
    </row>
    <row r="38" customFormat="false" ht="12.75" hidden="false" customHeight="false" outlineLevel="0" collapsed="false">
      <c r="A38" s="0" t="n">
        <v>137</v>
      </c>
      <c r="B38" s="0" t="str">
        <f aca="false">IF('Kohad_3-16'!N16="","",'Kohad_3-16'!N16)</f>
        <v>Vahtel Korsen</v>
      </c>
      <c r="C38" s="0" t="str">
        <f aca="false">IF('Kohad_3-16'!N18="","",'Kohad_3-16'!N18)</f>
        <v>Rahuoja Nurmsalu</v>
      </c>
      <c r="D38" s="0" t="n">
        <v>1</v>
      </c>
      <c r="F38" s="39" t="s">
        <v>62</v>
      </c>
      <c r="G38" s="40" t="s">
        <v>60</v>
      </c>
    </row>
    <row r="39" customFormat="false" ht="12.75" hidden="false" customHeight="false" outlineLevel="0" collapsed="false">
      <c r="A39" s="0" t="n">
        <v>138</v>
      </c>
      <c r="B39" s="0" t="str">
        <f aca="false">IF('Kohad_3-16'!N4="","",'Kohad_3-16'!N4)</f>
        <v>Burmeister Oviir</v>
      </c>
      <c r="C39" s="0" t="str">
        <f aca="false">IF('Kohad_3-16'!N12="","",'Kohad_3-16'!N12)</f>
        <v>Kinsigo Laur</v>
      </c>
      <c r="D39" s="0" t="n">
        <v>2</v>
      </c>
      <c r="F39" s="39" t="s">
        <v>67</v>
      </c>
      <c r="G39" s="40" t="s">
        <v>65</v>
      </c>
    </row>
  </sheetData>
  <dataValidations count="4">
    <dataValidation allowBlank="true" operator="between" showDropDown="false" showErrorMessage="true" showInputMessage="false" sqref="F2:F39" type="list">
      <formula1>B2:C2</formula1>
      <formula2>0</formula2>
    </dataValidation>
    <dataValidation allowBlank="true" operator="between" showDropDown="false" showErrorMessage="true" showInputMessage="false" sqref="G2:G39" type="list">
      <formula1>$J$2:$J$5</formula1>
      <formula2>0</formula2>
    </dataValidation>
    <dataValidation allowBlank="true" operator="between" showDropDown="false" showErrorMessage="true" showInputMessage="false" sqref="E13:E39" type="list">
      <formula1>$K$2:$K$11</formula1>
      <formula2>0</formula2>
    </dataValidation>
    <dataValidation allowBlank="true" operator="between" showDropDown="false" showErrorMessage="true" showInputMessage="false" sqref="D2:D39" type="list">
      <formula1>$M$2:$M$11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2" activeCellId="0" sqref="B22"/>
    </sheetView>
  </sheetViews>
  <sheetFormatPr defaultRowHeight="12.75" outlineLevelRow="0" outlineLevelCol="0"/>
  <cols>
    <col collapsed="false" customWidth="true" hidden="false" outlineLevel="0" max="1" min="1" style="0" width="9.04"/>
    <col collapsed="false" customWidth="true" hidden="false" outlineLevel="0" max="2" min="2" style="0" width="21.1"/>
    <col collapsed="false" customWidth="true" hidden="false" outlineLevel="0" max="1025" min="3" style="0" width="9.04"/>
  </cols>
  <sheetData>
    <row r="1" customFormat="false" ht="18" hidden="false" customHeight="false" outlineLevel="0" collapsed="false">
      <c r="A1" s="43" t="s">
        <v>81</v>
      </c>
      <c r="B1" s="43" t="s">
        <v>11</v>
      </c>
    </row>
    <row r="2" customFormat="false" ht="15" hidden="false" customHeight="false" outlineLevel="0" collapsed="false">
      <c r="A2" s="44" t="n">
        <v>1</v>
      </c>
      <c r="B2" s="44" t="str">
        <f aca="false">IF(Plussring!N21="","",Plussring!N21)</f>
        <v>Kalda Kotka</v>
      </c>
    </row>
    <row r="3" customFormat="false" ht="15" hidden="false" customHeight="false" outlineLevel="0" collapsed="false">
      <c r="A3" s="44" t="n">
        <v>2</v>
      </c>
      <c r="B3" s="44" t="str">
        <f aca="false">IF(Plussring!N35="","",Plussring!N35)</f>
        <v>Kuldkepp Strazev</v>
      </c>
    </row>
    <row r="4" customFormat="false" ht="15" hidden="false" customHeight="false" outlineLevel="0" collapsed="false">
      <c r="A4" s="44" t="n">
        <v>3</v>
      </c>
      <c r="B4" s="44" t="str">
        <f aca="false">IF('Kohad_3-16'!Q8="","",'Kohad_3-16'!Q8)</f>
        <v>Burmeister Oviir</v>
      </c>
    </row>
    <row r="5" customFormat="false" ht="15" hidden="false" customHeight="false" outlineLevel="0" collapsed="false">
      <c r="A5" s="44" t="n">
        <v>4</v>
      </c>
      <c r="B5" s="44" t="str">
        <f aca="false">IF('Kohad_3-16'!Q14="","",'Kohad_3-16'!Q14)</f>
        <v>Kinsigo Laur</v>
      </c>
    </row>
    <row r="6" customFormat="false" ht="15" hidden="false" customHeight="false" outlineLevel="0" collapsed="false">
      <c r="A6" s="44" t="n">
        <v>5</v>
      </c>
      <c r="B6" s="44" t="str">
        <f aca="false">IF('Kohad_3-16'!Q17="","",'Kohad_3-16'!Q17)</f>
        <v>Vahtel Korsen</v>
      </c>
    </row>
    <row r="7" customFormat="false" ht="15" hidden="false" customHeight="false" outlineLevel="0" collapsed="false">
      <c r="A7" s="44" t="n">
        <v>6</v>
      </c>
      <c r="B7" s="44" t="str">
        <f aca="false">IF('Kohad_3-16'!Q19="","",'Kohad_3-16'!Q19)</f>
        <v>Rahuoja Nurmsalu</v>
      </c>
    </row>
    <row r="8" customFormat="false" ht="15" hidden="false" customHeight="false" outlineLevel="0" collapsed="false">
      <c r="A8" s="44" t="n">
        <v>7</v>
      </c>
      <c r="B8" s="44" t="s">
        <v>64</v>
      </c>
    </row>
    <row r="9" customFormat="false" ht="15" hidden="false" customHeight="false" outlineLevel="0" collapsed="false">
      <c r="A9" s="44" t="n">
        <v>8</v>
      </c>
      <c r="B9" s="44" t="str">
        <f aca="false">IF('Kohad_3-16'!Q24="","",'Kohad_3-16'!Q24)</f>
        <v>Tõntson Enni</v>
      </c>
    </row>
    <row r="10" customFormat="false" ht="15" hidden="false" customHeight="false" outlineLevel="0" collapsed="false">
      <c r="A10" s="44" t="n">
        <v>9</v>
      </c>
      <c r="B10" s="44" t="str">
        <f aca="false">IF('Kohad_3-16'!H22="","",'Kohad_3-16'!H22)</f>
        <v>Miilmann Rättel</v>
      </c>
    </row>
    <row r="11" customFormat="false" ht="15" hidden="false" customHeight="false" outlineLevel="0" collapsed="false">
      <c r="A11" s="44" t="n">
        <v>10</v>
      </c>
      <c r="B11" s="44" t="str">
        <f aca="false">IF('Kohad_3-16'!H26="","",'Kohad_3-16'!H26)</f>
        <v>Hansar Kruusimaa</v>
      </c>
    </row>
    <row r="12" customFormat="false" ht="15" hidden="false" customHeight="false" outlineLevel="0" collapsed="false">
      <c r="A12" s="44" t="n">
        <v>11</v>
      </c>
      <c r="B12" s="44" t="str">
        <f aca="false">IF('Kohad_3-16'!Q27="","",'Kohad_3-16'!Q27)</f>
        <v>Mängija 1</v>
      </c>
    </row>
    <row r="13" customFormat="false" ht="15" hidden="false" customHeight="false" outlineLevel="0" collapsed="false">
      <c r="A13" s="44" t="n">
        <v>12</v>
      </c>
      <c r="B13" s="44" t="str">
        <f aca="false">IF('Kohad_3-16'!Q29="","",'Kohad_3-16'!Q29)</f>
        <v>Mängija 2</v>
      </c>
    </row>
    <row r="14" customFormat="false" ht="15" hidden="false" customHeight="false" outlineLevel="0" collapsed="false">
      <c r="A14" s="44" t="n">
        <v>13</v>
      </c>
      <c r="B14" s="44" t="str">
        <f aca="false">IF('Kohad_3-16'!H30="","",'Kohad_3-16'!H30)</f>
        <v>Mängija 3</v>
      </c>
    </row>
    <row r="15" customFormat="false" ht="15" hidden="false" customHeight="false" outlineLevel="0" collapsed="false">
      <c r="A15" s="44" t="n">
        <v>14</v>
      </c>
      <c r="B15" s="44" t="str">
        <f aca="false">IF('Kohad_3-16'!H34="","",'Kohad_3-16'!H34)</f>
        <v>Mängija 4</v>
      </c>
    </row>
    <row r="16" customFormat="false" ht="15" hidden="false" customHeight="false" outlineLevel="0" collapsed="false">
      <c r="A16" s="44" t="n">
        <v>15</v>
      </c>
      <c r="B16" s="44" t="str">
        <f aca="false">IF('Kohad_3-16'!Q32="","",'Kohad_3-16'!Q32)</f>
        <v>Mängija 5</v>
      </c>
    </row>
    <row r="17" customFormat="false" ht="15" hidden="false" customHeight="false" outlineLevel="0" collapsed="false">
      <c r="A17" s="44" t="n">
        <v>16</v>
      </c>
      <c r="B17" s="44" t="str">
        <f aca="false">IF('Kohad_3-16'!Q34="","",'Kohad_3-16'!Q34)</f>
        <v>Mängija 6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2011-03-23T17:00:43Z</dcterms:created>
  <dc:creator>Kalju</dc:creator>
  <dc:description/>
  <dc:language>et-EE</dc:language>
  <cp:lastModifiedBy>Kalju</cp:lastModifiedBy>
  <dcterms:modified xsi:type="dcterms:W3CDTF">2017-03-19T20:16:26Z</dcterms:modified>
  <cp:revision>0</cp:revision>
  <dc:subject/>
  <dc:title/>
</cp:coreProperties>
</file>